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Dusan/OneDrive/20019_SviniaHZ/00a_PodkladyProjektant/VV/"/>
    </mc:Choice>
  </mc:AlternateContent>
  <xr:revisionPtr revIDLastSave="0" documentId="8_{36FC584D-F970-CF40-9476-9D9F22E0A90B}" xr6:coauthVersionLast="45" xr6:coauthVersionMax="45" xr10:uidLastSave="{00000000-0000-0000-0000-000000000000}"/>
  <bookViews>
    <workbookView xWindow="0" yWindow="460" windowWidth="38400" windowHeight="21140" activeTab="2"/>
  </bookViews>
  <sheets>
    <sheet name="Kryci_list 2094" sheetId="1" r:id="rId1"/>
    <sheet name="Rekap 2094" sheetId="2" r:id="rId2"/>
    <sheet name="SO 2094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2" l="1"/>
  <c r="F18" i="2"/>
  <c r="I11" i="3"/>
  <c r="J11" i="3"/>
  <c r="K11" i="3"/>
  <c r="I30" i="1" s="1"/>
  <c r="J30" i="1" s="1"/>
  <c r="L11" i="3"/>
  <c r="P11" i="3"/>
  <c r="I12" i="3"/>
  <c r="J12" i="3"/>
  <c r="K12" i="3"/>
  <c r="L12" i="3"/>
  <c r="P12" i="3"/>
  <c r="I13" i="3"/>
  <c r="J13" i="3"/>
  <c r="K13" i="3"/>
  <c r="L13" i="3"/>
  <c r="P13" i="3"/>
  <c r="I14" i="3"/>
  <c r="J14" i="3"/>
  <c r="K14" i="3"/>
  <c r="L14" i="3"/>
  <c r="P14" i="3"/>
  <c r="I15" i="3"/>
  <c r="J15" i="3"/>
  <c r="K15" i="3"/>
  <c r="L15" i="3"/>
  <c r="P15" i="3"/>
  <c r="I16" i="3"/>
  <c r="J16" i="3"/>
  <c r="K16" i="3"/>
  <c r="L16" i="3"/>
  <c r="P16" i="3"/>
  <c r="I17" i="3"/>
  <c r="J17" i="3"/>
  <c r="K17" i="3"/>
  <c r="L17" i="3"/>
  <c r="P17" i="3"/>
  <c r="I18" i="3"/>
  <c r="J18" i="3"/>
  <c r="K18" i="3"/>
  <c r="L18" i="3"/>
  <c r="P18" i="3"/>
  <c r="I19" i="3"/>
  <c r="J19" i="3"/>
  <c r="K19" i="3"/>
  <c r="L19" i="3"/>
  <c r="G23" i="3" s="1"/>
  <c r="P19" i="3"/>
  <c r="I20" i="3"/>
  <c r="J20" i="3"/>
  <c r="K20" i="3"/>
  <c r="L20" i="3"/>
  <c r="P20" i="3"/>
  <c r="I21" i="3"/>
  <c r="J21" i="3"/>
  <c r="K21" i="3"/>
  <c r="L21" i="3"/>
  <c r="P21" i="3"/>
  <c r="I22" i="3"/>
  <c r="I23" i="3" s="1"/>
  <c r="J22" i="3"/>
  <c r="K22" i="3"/>
  <c r="L22" i="3"/>
  <c r="P22" i="3"/>
  <c r="P23" i="3" s="1"/>
  <c r="H23" i="3"/>
  <c r="L23" i="3"/>
  <c r="B11" i="2" s="1"/>
  <c r="M23" i="3"/>
  <c r="C11" i="2" s="1"/>
  <c r="I26" i="3"/>
  <c r="J26" i="3"/>
  <c r="K26" i="3"/>
  <c r="L26" i="3"/>
  <c r="P26" i="3"/>
  <c r="I27" i="3"/>
  <c r="J27" i="3"/>
  <c r="K27" i="3"/>
  <c r="M27" i="3"/>
  <c r="P27" i="3"/>
  <c r="P29" i="3" s="1"/>
  <c r="E12" i="2" s="1"/>
  <c r="I28" i="3"/>
  <c r="J28" i="3"/>
  <c r="K28" i="3"/>
  <c r="M28" i="3"/>
  <c r="M29" i="3" s="1"/>
  <c r="P28" i="3"/>
  <c r="G29" i="3"/>
  <c r="I29" i="3"/>
  <c r="D12" i="2" s="1"/>
  <c r="L29" i="3"/>
  <c r="B12" i="2" s="1"/>
  <c r="I32" i="3"/>
  <c r="J32" i="3"/>
  <c r="K32" i="3"/>
  <c r="L32" i="3"/>
  <c r="P32" i="3"/>
  <c r="I33" i="3"/>
  <c r="J33" i="3"/>
  <c r="K33" i="3"/>
  <c r="L33" i="3"/>
  <c r="P33" i="3"/>
  <c r="I34" i="3"/>
  <c r="J34" i="3"/>
  <c r="K34" i="3"/>
  <c r="L34" i="3"/>
  <c r="P34" i="3"/>
  <c r="I35" i="3"/>
  <c r="J35" i="3"/>
  <c r="K35" i="3"/>
  <c r="L35" i="3"/>
  <c r="P35" i="3"/>
  <c r="G37" i="3"/>
  <c r="H37" i="3"/>
  <c r="I37" i="3"/>
  <c r="D13" i="2" s="1"/>
  <c r="L37" i="3"/>
  <c r="B13" i="2" s="1"/>
  <c r="M37" i="3"/>
  <c r="C13" i="2" s="1"/>
  <c r="P37" i="3"/>
  <c r="E13" i="2" s="1"/>
  <c r="I40" i="3"/>
  <c r="J40" i="3"/>
  <c r="K40" i="3"/>
  <c r="L40" i="3"/>
  <c r="P40" i="3"/>
  <c r="I41" i="3"/>
  <c r="J41" i="3"/>
  <c r="K41" i="3"/>
  <c r="L41" i="3"/>
  <c r="P41" i="3"/>
  <c r="I42" i="3"/>
  <c r="J42" i="3"/>
  <c r="K42" i="3"/>
  <c r="L42" i="3"/>
  <c r="P42" i="3"/>
  <c r="I43" i="3"/>
  <c r="J43" i="3"/>
  <c r="K43" i="3"/>
  <c r="L43" i="3"/>
  <c r="P43" i="3"/>
  <c r="I44" i="3"/>
  <c r="J44" i="3"/>
  <c r="K44" i="3"/>
  <c r="L44" i="3"/>
  <c r="P44" i="3"/>
  <c r="I45" i="3"/>
  <c r="J45" i="3"/>
  <c r="K45" i="3"/>
  <c r="L45" i="3"/>
  <c r="P45" i="3"/>
  <c r="I46" i="3"/>
  <c r="J46" i="3"/>
  <c r="K46" i="3"/>
  <c r="L46" i="3"/>
  <c r="P46" i="3"/>
  <c r="I47" i="3"/>
  <c r="J47" i="3"/>
  <c r="K47" i="3"/>
  <c r="L47" i="3"/>
  <c r="P47" i="3"/>
  <c r="I48" i="3"/>
  <c r="J48" i="3"/>
  <c r="K48" i="3"/>
  <c r="L48" i="3"/>
  <c r="P48" i="3"/>
  <c r="I49" i="3"/>
  <c r="J49" i="3"/>
  <c r="K49" i="3"/>
  <c r="L49" i="3"/>
  <c r="P49" i="3"/>
  <c r="I50" i="3"/>
  <c r="J50" i="3"/>
  <c r="K50" i="3"/>
  <c r="L50" i="3"/>
  <c r="P50" i="3"/>
  <c r="I51" i="3"/>
  <c r="J51" i="3"/>
  <c r="K51" i="3"/>
  <c r="M51" i="3"/>
  <c r="P51" i="3"/>
  <c r="I52" i="3"/>
  <c r="J52" i="3"/>
  <c r="K52" i="3"/>
  <c r="M52" i="3"/>
  <c r="P52" i="3"/>
  <c r="I53" i="3"/>
  <c r="J53" i="3"/>
  <c r="K53" i="3"/>
  <c r="M53" i="3"/>
  <c r="P53" i="3"/>
  <c r="I54" i="3"/>
  <c r="J54" i="3"/>
  <c r="K54" i="3"/>
  <c r="M54" i="3"/>
  <c r="M55" i="3" s="1"/>
  <c r="C14" i="2" s="1"/>
  <c r="P54" i="3"/>
  <c r="P55" i="3" s="1"/>
  <c r="E14" i="2" s="1"/>
  <c r="G55" i="3"/>
  <c r="I55" i="3"/>
  <c r="D14" i="2" s="1"/>
  <c r="L55" i="3"/>
  <c r="B14" i="2" s="1"/>
  <c r="I58" i="3"/>
  <c r="J58" i="3"/>
  <c r="K58" i="3"/>
  <c r="L58" i="3"/>
  <c r="P58" i="3"/>
  <c r="I59" i="3"/>
  <c r="J59" i="3"/>
  <c r="K59" i="3"/>
  <c r="L59" i="3"/>
  <c r="G60" i="3" s="1"/>
  <c r="P59" i="3"/>
  <c r="P60" i="3" s="1"/>
  <c r="E15" i="2" s="1"/>
  <c r="H60" i="3"/>
  <c r="I60" i="3"/>
  <c r="D15" i="2" s="1"/>
  <c r="L60" i="3"/>
  <c r="M60" i="3"/>
  <c r="C15" i="2" s="1"/>
  <c r="G62" i="3"/>
  <c r="Z63" i="3"/>
  <c r="J17" i="1" s="1"/>
  <c r="J20" i="1" s="1"/>
  <c r="C12" i="2" l="1"/>
  <c r="H62" i="3"/>
  <c r="H63" i="3"/>
  <c r="M62" i="3"/>
  <c r="C16" i="2" s="1"/>
  <c r="E16" i="1" s="1"/>
  <c r="P62" i="3"/>
  <c r="E16" i="2" s="1"/>
  <c r="E11" i="2"/>
  <c r="D11" i="2"/>
  <c r="I62" i="3"/>
  <c r="D16" i="2" s="1"/>
  <c r="F16" i="1" s="1"/>
  <c r="H29" i="3"/>
  <c r="B15" i="2"/>
  <c r="L62" i="3"/>
  <c r="H55" i="3"/>
  <c r="F20" i="1" l="1"/>
  <c r="F23" i="1"/>
  <c r="J23" i="1"/>
  <c r="F22" i="1"/>
  <c r="F24" i="1"/>
  <c r="J22" i="1"/>
  <c r="J26" i="1" s="1"/>
  <c r="J24" i="1"/>
  <c r="I63" i="3"/>
  <c r="D18" i="2" s="1"/>
  <c r="M63" i="3"/>
  <c r="C18" i="2" s="1"/>
  <c r="L63" i="3"/>
  <c r="B18" i="2" s="1"/>
  <c r="B16" i="2"/>
  <c r="D16" i="1" s="1"/>
  <c r="P63" i="3"/>
  <c r="E18" i="2" s="1"/>
  <c r="G63" i="3"/>
  <c r="J28" i="1" l="1"/>
  <c r="I29" i="1" l="1"/>
  <c r="J29" i="1" s="1"/>
  <c r="J31" i="1" s="1"/>
</calcChain>
</file>

<file path=xl/sharedStrings.xml><?xml version="1.0" encoding="utf-8"?>
<sst xmlns="http://schemas.openxmlformats.org/spreadsheetml/2006/main" count="234" uniqueCount="135">
  <si>
    <t>Krycí list rozpočtu</t>
  </si>
  <si>
    <t>Stavba: Svinia - budova DHZ</t>
  </si>
  <si>
    <t xml:space="preserve">Miesto: </t>
  </si>
  <si>
    <t>Objekt: SO 02 - Vodovodná prípojka</t>
  </si>
  <si>
    <t xml:space="preserve">Ks: </t>
  </si>
  <si>
    <t xml:space="preserve">Zákazka: </t>
  </si>
  <si>
    <t xml:space="preserve">Spracoval: </t>
  </si>
  <si>
    <t xml:space="preserve">Dňa </t>
  </si>
  <si>
    <t>17.04.2019</t>
  </si>
  <si>
    <t>Odberateľ: Obec Svinia</t>
  </si>
  <si>
    <t xml:space="preserve">IČO: </t>
  </si>
  <si>
    <t xml:space="preserve">DIČ: </t>
  </si>
  <si>
    <t>Dodávateľ: Obec Svinia</t>
  </si>
  <si>
    <t xml:space="preserve">Projektant: </t>
  </si>
  <si>
    <t xml:space="preserve">A </t>
  </si>
  <si>
    <t>ZRN</t>
  </si>
  <si>
    <t>Montáž</t>
  </si>
  <si>
    <t>Materiál</t>
  </si>
  <si>
    <t>ZRN spolu</t>
  </si>
  <si>
    <t xml:space="preserve">B </t>
  </si>
  <si>
    <t>Ďalšie náklady</t>
  </si>
  <si>
    <t xml:space="preserve">HSV </t>
  </si>
  <si>
    <t>Ostatné náklady</t>
  </si>
  <si>
    <t xml:space="preserve">PSV </t>
  </si>
  <si>
    <t xml:space="preserve">Kompletačná činnosť </t>
  </si>
  <si>
    <t xml:space="preserve">MONT </t>
  </si>
  <si>
    <t xml:space="preserve">HZS </t>
  </si>
  <si>
    <t>Spolu</t>
  </si>
  <si>
    <t xml:space="preserve">C </t>
  </si>
  <si>
    <t>VRN</t>
  </si>
  <si>
    <t xml:space="preserve">D </t>
  </si>
  <si>
    <t>Zariadenie staveniska</t>
  </si>
  <si>
    <t>0% z [H+P+M]</t>
  </si>
  <si>
    <t>Mimoriadne sťaž.podmienky</t>
  </si>
  <si>
    <t>Územie so sťaž. podmienk.</t>
  </si>
  <si>
    <t>0% z [H+P]</t>
  </si>
  <si>
    <t>Horské oblasti</t>
  </si>
  <si>
    <t>Prevádzkové vplyvy</t>
  </si>
  <si>
    <t>Mimostavenisková doprava</t>
  </si>
  <si>
    <t>Projektant,rozpoćtár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</si>
  <si>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</si>
  <si>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</si>
  <si>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</si>
  <si>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</si>
  <si>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</si>
  <si>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</si>
  <si>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>Odberateľ</t>
  </si>
  <si>
    <t>Dodávateľ</t>
  </si>
  <si>
    <t>Dátum: 17.04.2019</t>
  </si>
  <si>
    <t>Prehľad rozpočtových nákladov</t>
  </si>
  <si>
    <t>Oddiel</t>
  </si>
  <si>
    <t>Hmotnosť (T)</t>
  </si>
  <si>
    <t>Suť (T)</t>
  </si>
  <si>
    <t>Práce HSV</t>
  </si>
  <si>
    <t>ZEMNÉ PRÁCE</t>
  </si>
  <si>
    <t>VODOROVNÉ KONŠTRUKCIE</t>
  </si>
  <si>
    <t>SPEVNENÉ PLOCHY</t>
  </si>
  <si>
    <t>RÚROVÉ VEDENIA</t>
  </si>
  <si>
    <t>OSTATNÉ PRÁCE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</si>
  <si>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</si>
  <si>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</si>
  <si>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</si>
  <si>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</si>
  <si>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</si>
  <si>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</si>
  <si>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</si>
  <si>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</si>
  <si>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</si>
  <si>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 xml:space="preserve">  1/A 1</t>
  </si>
  <si>
    <t>Príplatok k cenám za sťaženie výkopu pre všetky triedy</t>
  </si>
  <si>
    <t>m3</t>
  </si>
  <si>
    <t>Hĺbenie rýh šírky cez 600 do 2000 mm, s urovnaním dna a spádu,s prehodením alebo nalož.výkopu v horn.3 do 100 m3</t>
  </si>
  <si>
    <t xml:space="preserve">M3 </t>
  </si>
  <si>
    <t>Príplatok k cenám 132 20-1201, -1202, -1203, -1204, za lepivosť horniny</t>
  </si>
  <si>
    <t>Zriadenie paženia a rozopretia stien rýh pre podzemné vedenia pre všetky š. rýhy, príložné, hĺbky do 8m</t>
  </si>
  <si>
    <t xml:space="preserve">M2 </t>
  </si>
  <si>
    <t>Odstránenie paženia a rozopretia stien rýh pre podzemné vedenia s ulož.mater.do 3m od okraju výkopu, záťažné, hĺb.do 4m</t>
  </si>
  <si>
    <t>Zvislé premiestnenie výkopku nosením bez naloženia ale s vyprázdnením z horniny 1 až 4</t>
  </si>
  <si>
    <t>M3</t>
  </si>
  <si>
    <t>Vodorovné premiestnenie výkopku za sucha, z horniny 1 až 4, na vzdialenosť nad 1000 do 1500 m</t>
  </si>
  <si>
    <t>Zásyp sypaninou so zhutnením jám,šachiet,rýh alebo okolo objektov v týchto vykopávkach</t>
  </si>
  <si>
    <t>Obsyp potrubia sypaninou z vhodných hornín 1 až 4 bez prehodenia sypaniny</t>
  </si>
  <si>
    <t>Príplatok k cene za prehodenie sypaniny pre pol.175 10 1201</t>
  </si>
  <si>
    <t>221/B 1</t>
  </si>
  <si>
    <t>Odstránenie podkladov alebo krytov do 200 m2 z kameniva hrubého drveného, hr.100 do 200 mm 0,235 t</t>
  </si>
  <si>
    <t>m2</t>
  </si>
  <si>
    <t>Odstránenie podkladov alebo krytov do 200 m2 z betónu prostého, hr. vrstvy do 150 mm 0,225 t</t>
  </si>
  <si>
    <t>271/A 1</t>
  </si>
  <si>
    <t>Lôžko pod potrubie, stoky a drobné objekty v otvorenom výkope z piesku a štrkopiesku do 63 mm</t>
  </si>
  <si>
    <t>P/PC</t>
  </si>
  <si>
    <t>Štrkopiesok 0-32 N1</t>
  </si>
  <si>
    <t>S/S60</t>
  </si>
  <si>
    <t>Kamenivo ťažené drobné frakcia 0-2  tr. N I</t>
  </si>
  <si>
    <t>221/A 1</t>
  </si>
  <si>
    <t>Podklad z kam. obal. asfaltom v pruhu šírky do 3 m tr. I. po zhutnení hr. 200 mm</t>
  </si>
  <si>
    <t>M2</t>
  </si>
  <si>
    <t>Podklad z betónu prostého tr.B 7.5(zn.0) hr.150mm</t>
  </si>
  <si>
    <t>221/C 1</t>
  </si>
  <si>
    <t>Úprava doterajšieho krytu z kameniva drveného v množstve do 0,04 m3/m2</t>
  </si>
  <si>
    <t>Vyspravenie krytu vozovky po prekopoch pre inžinierské siete liatým asfaltom.hr.20-40mm</t>
  </si>
  <si>
    <t>Montáž potrubia z tlakových polyetylénových rúrok priemeru 32 mm</t>
  </si>
  <si>
    <t>m</t>
  </si>
  <si>
    <t>Montáž navrtávacích pásov s ventilom Jt 1 MPa na potr. z rúr azbest., liat., oceľ., plast. DN 160</t>
  </si>
  <si>
    <t>ks</t>
  </si>
  <si>
    <t>Preplach a dezinfekcia vodovodného potrubia DN od 40 do 70</t>
  </si>
  <si>
    <t>M</t>
  </si>
  <si>
    <t>Ostatné práce na rúrovom vedení, tlakové skúšky vodovodného potrubia DN do 80</t>
  </si>
  <si>
    <t>R/R 0</t>
  </si>
  <si>
    <t xml:space="preserve">   PREFA01</t>
  </si>
  <si>
    <t>Vodomerná šachta z plastová  priemer 1000</t>
  </si>
  <si>
    <t xml:space="preserve">   PREFA02</t>
  </si>
  <si>
    <t xml:space="preserve">Doprava vodomernej šachty </t>
  </si>
  <si>
    <t xml:space="preserve">   PREFA03</t>
  </si>
  <si>
    <t xml:space="preserve">Montáž a osadenie vodomernej šachty </t>
  </si>
  <si>
    <t xml:space="preserve"> 722IVAR06</t>
  </si>
  <si>
    <t>Guľový kohút EVOLUTION 1"</t>
  </si>
  <si>
    <t>KUS</t>
  </si>
  <si>
    <t xml:space="preserve"> 722IVAR13</t>
  </si>
  <si>
    <t>Spätná klapka EURA - SPRINT 1"</t>
  </si>
  <si>
    <t xml:space="preserve"> 722pc07</t>
  </si>
  <si>
    <t>Montáž .vodomeru  Qn,2,5</t>
  </si>
  <si>
    <t xml:space="preserve"> 723 pc01</t>
  </si>
  <si>
    <t>Prechodka PE-oceľ SDR 11 d/DN 32/25</t>
  </si>
  <si>
    <t>P/P 1</t>
  </si>
  <si>
    <t xml:space="preserve"> 84 30 650</t>
  </si>
  <si>
    <t>Fólia biela, na označenie vodovodov</t>
  </si>
  <si>
    <t xml:space="preserve"> 84 40 140</t>
  </si>
  <si>
    <t>CE 4 mm2, vodič s PE izoláciou a plným Cu jadrom</t>
  </si>
  <si>
    <t xml:space="preserve">   MIVA03</t>
  </si>
  <si>
    <t>Vodovod. rúry HD-PE 100 SDR17, PN10 D32</t>
  </si>
  <si>
    <t xml:space="preserve"> JMA 01</t>
  </si>
  <si>
    <t>Navrtavací pás pre PE D160 s guľovým kohútom a s koncovkou pre PE D32 - dodávka a montáž</t>
  </si>
  <si>
    <t>Zarovnanie styčnej plochy krytu z betónu prostého hr.do 150mm</t>
  </si>
  <si>
    <t xml:space="preserve">M  </t>
  </si>
  <si>
    <t>Zarovnanie styčnej plochy krytu živičné hr.do 50mm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</si>
</sst>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\ ###\ ##0.00"/>
    <numFmt numFmtId="165" formatCode="###\ ###\ ##0.0000"/>
    <numFmt numFmtId="166" formatCode="########################################"/>
    <numFmt numFmtId="167" formatCode="###\ ###\ ##0.000"/>
  </numFmts>
  <fonts count="9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color indexed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double">
        <color indexed="8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double">
        <color indexed="8"/>
      </right>
      <top style="thin">
        <color indexed="23"/>
      </top>
      <bottom/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/>
      <right style="thin">
        <color indexed="9"/>
      </right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/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9"/>
      </left>
      <right style="thin">
        <color indexed="23"/>
      </right>
      <top style="thin">
        <color indexed="23"/>
      </top>
      <bottom/>
      <diagonal/>
    </border>
    <border>
      <left/>
      <right style="double">
        <color indexed="8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thin">
        <color indexed="23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double">
        <color indexed="8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double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/>
      <top style="double">
        <color indexed="8"/>
      </top>
      <bottom style="thin">
        <color indexed="9"/>
      </bottom>
      <diagonal/>
    </border>
    <border>
      <left/>
      <right style="thin">
        <color indexed="9"/>
      </right>
      <top style="double">
        <color indexed="8"/>
      </top>
      <bottom/>
      <diagonal/>
    </border>
    <border>
      <left style="double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8"/>
      </top>
      <bottom style="thin">
        <color indexed="23"/>
      </bottom>
      <diagonal/>
    </border>
    <border>
      <left style="double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23"/>
      </right>
      <top style="thin">
        <color indexed="9"/>
      </top>
      <bottom/>
      <diagonal/>
    </border>
    <border>
      <left style="double">
        <color indexed="8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double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9"/>
      </left>
      <right style="thin">
        <color indexed="23"/>
      </right>
      <top style="thin">
        <color indexed="9"/>
      </top>
      <bottom style="double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double">
        <color indexed="8"/>
      </right>
      <top style="double">
        <color indexed="8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double">
        <color indexed="8"/>
      </right>
      <top style="thin">
        <color indexed="9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/>
    <xf numFmtId="0" fontId="1" fillId="0" borderId="3" xfId="0" applyFont="1" applyBorder="1"/>
    <xf numFmtId="0" fontId="3" fillId="0" borderId="4" xfId="0" applyFont="1" applyBorder="1"/>
    <xf numFmtId="0" fontId="1" fillId="0" borderId="5" xfId="0" applyFont="1" applyBorder="1"/>
    <xf numFmtId="0" fontId="4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1" fillId="0" borderId="8" xfId="0" applyFont="1" applyBorder="1"/>
    <xf numFmtId="0" fontId="4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4" fillId="0" borderId="9" xfId="0" applyFont="1" applyBorder="1"/>
    <xf numFmtId="0" fontId="4" fillId="0" borderId="10" xfId="0" applyFont="1" applyBorder="1"/>
    <xf numFmtId="0" fontId="1" fillId="0" borderId="11" xfId="0" applyFont="1" applyBorder="1"/>
    <xf numFmtId="0" fontId="4" fillId="0" borderId="11" xfId="0" applyFont="1" applyBorder="1"/>
    <xf numFmtId="0" fontId="1" fillId="0" borderId="12" xfId="0" applyFont="1" applyBorder="1"/>
    <xf numFmtId="0" fontId="1" fillId="0" borderId="10" xfId="0" applyFont="1" applyBorder="1"/>
    <xf numFmtId="0" fontId="5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5" xfId="0" applyFont="1" applyBorder="1"/>
    <xf numFmtId="0" fontId="5" fillId="0" borderId="16" xfId="0" applyFont="1" applyBorder="1" applyAlignment="1">
      <alignment horizontal="center"/>
    </xf>
    <xf numFmtId="0" fontId="4" fillId="0" borderId="17" xfId="0" applyFont="1" applyBorder="1"/>
    <xf numFmtId="0" fontId="4" fillId="0" borderId="18" xfId="0" applyFont="1" applyBorder="1" applyAlignment="1">
      <alignment horizontal="center"/>
    </xf>
    <xf numFmtId="0" fontId="4" fillId="0" borderId="19" xfId="0" applyFont="1" applyBorder="1"/>
    <xf numFmtId="164" fontId="4" fillId="0" borderId="19" xfId="0" applyNumberFormat="1" applyFont="1" applyBorder="1"/>
    <xf numFmtId="164" fontId="4" fillId="0" borderId="20" xfId="0" applyNumberFormat="1" applyFont="1" applyBorder="1"/>
    <xf numFmtId="0" fontId="4" fillId="0" borderId="21" xfId="0" applyFont="1" applyBorder="1" applyAlignment="1">
      <alignment horizontal="center"/>
    </xf>
    <xf numFmtId="0" fontId="4" fillId="0" borderId="22" xfId="0" applyFont="1" applyBorder="1"/>
    <xf numFmtId="0" fontId="1" fillId="0" borderId="23" xfId="0" applyFont="1" applyBorder="1"/>
    <xf numFmtId="164" fontId="4" fillId="0" borderId="24" xfId="0" applyNumberFormat="1" applyFont="1" applyBorder="1"/>
    <xf numFmtId="0" fontId="4" fillId="0" borderId="25" xfId="0" applyFont="1" applyBorder="1"/>
    <xf numFmtId="164" fontId="4" fillId="0" borderId="25" xfId="0" applyNumberFormat="1" applyFont="1" applyBorder="1"/>
    <xf numFmtId="164" fontId="4" fillId="0" borderId="26" xfId="0" applyNumberFormat="1" applyFont="1" applyBorder="1"/>
    <xf numFmtId="0" fontId="1" fillId="0" borderId="25" xfId="0" applyFont="1" applyBorder="1"/>
    <xf numFmtId="0" fontId="1" fillId="0" borderId="22" xfId="0" applyFont="1" applyBorder="1"/>
    <xf numFmtId="164" fontId="1" fillId="0" borderId="24" xfId="0" applyNumberFormat="1" applyFont="1" applyBorder="1"/>
    <xf numFmtId="0" fontId="4" fillId="0" borderId="27" xfId="0" applyFont="1" applyBorder="1"/>
    <xf numFmtId="164" fontId="1" fillId="0" borderId="27" xfId="0" applyNumberFormat="1" applyFont="1" applyBorder="1"/>
    <xf numFmtId="164" fontId="1" fillId="0" borderId="28" xfId="0" applyNumberFormat="1" applyFont="1" applyBorder="1"/>
    <xf numFmtId="164" fontId="5" fillId="0" borderId="29" xfId="0" applyNumberFormat="1" applyFont="1" applyBorder="1"/>
    <xf numFmtId="0" fontId="1" fillId="0" borderId="30" xfId="0" applyFont="1" applyBorder="1"/>
    <xf numFmtId="164" fontId="5" fillId="0" borderId="31" xfId="0" applyNumberFormat="1" applyFont="1" applyBorder="1"/>
    <xf numFmtId="0" fontId="4" fillId="0" borderId="16" xfId="0" applyFont="1" applyBorder="1" applyAlignment="1">
      <alignment horizontal="center"/>
    </xf>
    <xf numFmtId="164" fontId="1" fillId="0" borderId="11" xfId="0" applyNumberFormat="1" applyFont="1" applyBorder="1"/>
    <xf numFmtId="164" fontId="1" fillId="0" borderId="32" xfId="0" applyNumberFormat="1" applyFont="1" applyBorder="1"/>
    <xf numFmtId="164" fontId="1" fillId="0" borderId="12" xfId="0" applyNumberFormat="1" applyFont="1" applyBorder="1"/>
    <xf numFmtId="164" fontId="1" fillId="0" borderId="8" xfId="0" applyNumberFormat="1" applyFont="1" applyBorder="1"/>
    <xf numFmtId="164" fontId="4" fillId="0" borderId="23" xfId="0" applyNumberFormat="1" applyFont="1" applyBorder="1"/>
    <xf numFmtId="0" fontId="4" fillId="0" borderId="23" xfId="0" applyFont="1" applyBorder="1"/>
    <xf numFmtId="164" fontId="1" fillId="0" borderId="23" xfId="0" applyNumberFormat="1" applyFont="1" applyBorder="1"/>
    <xf numFmtId="164" fontId="1" fillId="0" borderId="26" xfId="0" applyNumberFormat="1" applyFont="1" applyBorder="1"/>
    <xf numFmtId="0" fontId="1" fillId="0" borderId="33" xfId="0" applyFont="1" applyBorder="1"/>
    <xf numFmtId="0" fontId="4" fillId="0" borderId="34" xfId="0" applyFont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4" fillId="0" borderId="38" xfId="0" applyFont="1" applyBorder="1"/>
    <xf numFmtId="164" fontId="1" fillId="0" borderId="6" xfId="0" applyNumberFormat="1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4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47" xfId="0" applyFont="1" applyBorder="1"/>
    <xf numFmtId="0" fontId="1" fillId="0" borderId="48" xfId="0" applyFont="1" applyBorder="1"/>
    <xf numFmtId="164" fontId="1" fillId="0" borderId="43" xfId="0" applyNumberFormat="1" applyFont="1" applyBorder="1"/>
    <xf numFmtId="164" fontId="5" fillId="0" borderId="49" xfId="0" applyNumberFormat="1" applyFont="1" applyBorder="1"/>
    <xf numFmtId="0" fontId="1" fillId="0" borderId="50" xfId="0" applyFont="1" applyBorder="1"/>
    <xf numFmtId="0" fontId="1" fillId="0" borderId="51" xfId="0" applyFont="1" applyBorder="1"/>
    <xf numFmtId="0" fontId="1" fillId="0" borderId="52" xfId="0" applyFont="1" applyBorder="1"/>
    <xf numFmtId="0" fontId="1" fillId="0" borderId="34" xfId="0" applyFont="1" applyBorder="1"/>
    <xf numFmtId="0" fontId="4" fillId="0" borderId="34" xfId="0" applyFont="1" applyBorder="1" applyAlignment="1">
      <alignment horizontal="center"/>
    </xf>
    <xf numFmtId="164" fontId="1" fillId="0" borderId="53" xfId="0" applyNumberFormat="1" applyFont="1" applyBorder="1"/>
    <xf numFmtId="0" fontId="1" fillId="0" borderId="54" xfId="0" applyFont="1" applyBorder="1"/>
    <xf numFmtId="0" fontId="1" fillId="0" borderId="55" xfId="0" applyFont="1" applyBorder="1"/>
    <xf numFmtId="0" fontId="1" fillId="0" borderId="0" xfId="0" applyFont="1"/>
    <xf numFmtId="0" fontId="1" fillId="0" borderId="56" xfId="0" applyFont="1" applyBorder="1"/>
    <xf numFmtId="0" fontId="5" fillId="0" borderId="1" xfId="0" applyFont="1" applyBorder="1"/>
    <xf numFmtId="0" fontId="2" fillId="0" borderId="1" xfId="0" applyFont="1" applyBorder="1"/>
    <xf numFmtId="0" fontId="5" fillId="0" borderId="2" xfId="0" applyFont="1" applyBorder="1"/>
    <xf numFmtId="0" fontId="5" fillId="0" borderId="57" xfId="0" applyFont="1" applyBorder="1"/>
    <xf numFmtId="164" fontId="5" fillId="0" borderId="57" xfId="0" applyNumberFormat="1" applyFont="1" applyBorder="1"/>
    <xf numFmtId="164" fontId="4" fillId="0" borderId="57" xfId="0" applyNumberFormat="1" applyFont="1" applyBorder="1"/>
    <xf numFmtId="165" fontId="4" fillId="0" borderId="57" xfId="0" applyNumberFormat="1" applyFont="1" applyBorder="1"/>
    <xf numFmtId="0" fontId="6" fillId="0" borderId="0" xfId="0" applyFont="1"/>
    <xf numFmtId="0" fontId="4" fillId="0" borderId="0" xfId="0" applyFont="1"/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7" fillId="0" borderId="0" xfId="0" applyFont="1"/>
    <xf numFmtId="0" fontId="4" fillId="0" borderId="57" xfId="0" applyFont="1" applyBorder="1"/>
    <xf numFmtId="166" fontId="4" fillId="0" borderId="57" xfId="0" applyNumberFormat="1" applyFont="1" applyBorder="1"/>
    <xf numFmtId="167" fontId="4" fillId="0" borderId="57" xfId="0" applyNumberFormat="1" applyFont="1" applyBorder="1"/>
    <xf numFmtId="167" fontId="4" fillId="0" borderId="0" xfId="0" applyNumberFormat="1" applyFont="1"/>
    <xf numFmtId="0" fontId="4" fillId="0" borderId="0" xfId="0" applyFont="1" applyAlignment="1">
      <alignment wrapText="1"/>
    </xf>
    <xf numFmtId="166" fontId="4" fillId="0" borderId="0" xfId="0" applyNumberFormat="1" applyFont="1" applyAlignment="1">
      <alignment horizontal="left" wrapText="1"/>
    </xf>
    <xf numFmtId="167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7" fontId="0" fillId="0" borderId="0" xfId="0" applyNumberFormat="1"/>
    <xf numFmtId="167" fontId="5" fillId="0" borderId="0" xfId="0" applyNumberFormat="1" applyFont="1"/>
    <xf numFmtId="167" fontId="1" fillId="0" borderId="0" xfId="0" applyNumberFormat="1" applyFont="1"/>
    <xf numFmtId="0" fontId="8" fillId="0" borderId="0" xfId="0" applyFont="1" applyBorder="1"/>
    <xf numFmtId="167" fontId="8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"/>
  <sheetViews>
    <sheetView workbookViewId="0"/>
  </sheetViews>
  <sheetFormatPr baseColWidth="10" defaultRowHeight="13"/>
  <cols>
    <col min="1" max="1" width="1.6640625" customWidth="1"/>
    <col min="2" max="2" width="3.6640625" customWidth="1"/>
    <col min="3" max="3" width="4.6640625" customWidth="1"/>
    <col min="4" max="6" width="10.6640625" customWidth="1"/>
    <col min="7" max="7" width="3.6640625" customWidth="1"/>
    <col min="8" max="8" width="19.6640625" customWidth="1"/>
    <col min="9" max="10" width="10.6640625" customWidth="1"/>
    <col min="11" max="26" width="0" hidden="1" customWidth="1"/>
    <col min="27" max="256" width="8.83203125" customWidth="1"/>
  </cols>
  <sheetData>
    <row r="1" spans="1:23" ht="28" customHeight="1">
      <c r="A1" s="1"/>
      <c r="B1" s="2"/>
      <c r="C1" s="2"/>
      <c r="D1" s="2"/>
      <c r="E1" s="2"/>
      <c r="F1" s="3" t="s">
        <v>0</v>
      </c>
      <c r="G1" s="2"/>
      <c r="H1" s="2"/>
      <c r="I1" s="2"/>
      <c r="J1" s="2"/>
      <c r="W1">
        <v>30.126000000000001</v>
      </c>
    </row>
    <row r="2" spans="1:23" ht="15" customHeight="1">
      <c r="A2" s="4"/>
      <c r="B2" s="5" t="s">
        <v>1</v>
      </c>
      <c r="C2" s="6"/>
      <c r="D2" s="6"/>
      <c r="E2" s="6"/>
      <c r="F2" s="6"/>
      <c r="G2" s="7" t="s">
        <v>2</v>
      </c>
      <c r="H2" s="6"/>
      <c r="I2" s="6"/>
      <c r="J2" s="8"/>
    </row>
    <row r="3" spans="1:23" ht="15" customHeight="1">
      <c r="A3" s="4"/>
      <c r="B3" s="9" t="s">
        <v>3</v>
      </c>
      <c r="C3" s="10"/>
      <c r="D3" s="10"/>
      <c r="E3" s="10"/>
      <c r="F3" s="10"/>
      <c r="G3" s="11" t="s">
        <v>4</v>
      </c>
      <c r="H3" s="10"/>
      <c r="I3" s="10"/>
      <c r="J3" s="12"/>
    </row>
    <row r="4" spans="1:23" ht="15" customHeight="1">
      <c r="A4" s="4"/>
      <c r="B4" s="13"/>
      <c r="C4" s="10"/>
      <c r="D4" s="10"/>
      <c r="E4" s="10"/>
      <c r="F4" s="10"/>
      <c r="G4" s="10"/>
      <c r="H4" s="10"/>
      <c r="I4" s="10"/>
      <c r="J4" s="12"/>
    </row>
    <row r="5" spans="1:23" ht="15" customHeight="1">
      <c r="A5" s="4"/>
      <c r="B5" s="9" t="s">
        <v>5</v>
      </c>
      <c r="C5" s="10"/>
      <c r="D5" s="10"/>
      <c r="E5" s="10"/>
      <c r="F5" s="11" t="s">
        <v>6</v>
      </c>
      <c r="G5" s="10"/>
      <c r="H5" s="10"/>
      <c r="I5" s="11" t="s">
        <v>7</v>
      </c>
      <c r="J5" s="14" t="s">
        <v>8</v>
      </c>
    </row>
    <row r="6" spans="1:23" ht="15" customHeight="1">
      <c r="A6" s="4"/>
      <c r="B6" s="15" t="s">
        <v>9</v>
      </c>
      <c r="C6" s="16"/>
      <c r="D6" s="16"/>
      <c r="E6" s="16"/>
      <c r="F6" s="16"/>
      <c r="G6" s="17" t="s">
        <v>10</v>
      </c>
      <c r="H6" s="16"/>
      <c r="I6" s="16"/>
      <c r="J6" s="18"/>
    </row>
    <row r="7" spans="1:23" ht="15" customHeight="1">
      <c r="A7" s="4"/>
      <c r="B7" s="13"/>
      <c r="C7" s="10"/>
      <c r="D7" s="10"/>
      <c r="E7" s="10"/>
      <c r="F7" s="10"/>
      <c r="G7" s="11" t="s">
        <v>11</v>
      </c>
      <c r="H7" s="10"/>
      <c r="I7" s="10"/>
      <c r="J7" s="12"/>
    </row>
    <row r="8" spans="1:23" ht="15" customHeight="1">
      <c r="A8" s="4"/>
      <c r="B8" s="9" t="s">
        <v>12</v>
      </c>
      <c r="C8" s="10"/>
      <c r="D8" s="10"/>
      <c r="E8" s="10"/>
      <c r="F8" s="10"/>
      <c r="G8" s="11" t="s">
        <v>10</v>
      </c>
      <c r="H8" s="10"/>
      <c r="I8" s="10"/>
      <c r="J8" s="12"/>
    </row>
    <row r="9" spans="1:23" ht="15" customHeight="1">
      <c r="A9" s="4"/>
      <c r="B9" s="13"/>
      <c r="C9" s="10"/>
      <c r="D9" s="10"/>
      <c r="E9" s="10"/>
      <c r="F9" s="10"/>
      <c r="G9" s="11" t="s">
        <v>11</v>
      </c>
      <c r="H9" s="10"/>
      <c r="I9" s="10"/>
      <c r="J9" s="12"/>
    </row>
    <row r="10" spans="1:23" ht="15" customHeight="1">
      <c r="A10" s="4"/>
      <c r="B10" s="9" t="s">
        <v>13</v>
      </c>
      <c r="C10" s="10"/>
      <c r="D10" s="10"/>
      <c r="E10" s="10"/>
      <c r="F10" s="10"/>
      <c r="G10" s="11" t="s">
        <v>10</v>
      </c>
      <c r="H10" s="10"/>
      <c r="I10" s="10"/>
      <c r="J10" s="12"/>
    </row>
    <row r="11" spans="1:23" ht="15" customHeight="1">
      <c r="A11" s="4"/>
      <c r="B11" s="13"/>
      <c r="C11" s="10"/>
      <c r="D11" s="10"/>
      <c r="E11" s="10"/>
      <c r="F11" s="10"/>
      <c r="G11" s="11" t="s">
        <v>11</v>
      </c>
      <c r="H11" s="10"/>
      <c r="I11" s="10"/>
      <c r="J11" s="12"/>
    </row>
    <row r="12" spans="1:23" ht="15" customHeight="1">
      <c r="A12" s="4"/>
      <c r="B12" s="19"/>
      <c r="C12" s="16"/>
      <c r="D12" s="16"/>
      <c r="E12" s="16"/>
      <c r="F12" s="16"/>
      <c r="G12" s="16"/>
      <c r="H12" s="16"/>
      <c r="I12" s="16"/>
      <c r="J12" s="18"/>
    </row>
    <row r="13" spans="1:23" ht="15" customHeight="1">
      <c r="A13" s="4"/>
      <c r="B13" s="13"/>
      <c r="C13" s="10"/>
      <c r="D13" s="10"/>
      <c r="E13" s="10"/>
      <c r="F13" s="10"/>
      <c r="G13" s="10"/>
      <c r="H13" s="10"/>
      <c r="I13" s="10"/>
      <c r="J13" s="12"/>
    </row>
    <row r="14" spans="1:23" ht="15" customHeight="1">
      <c r="A14" s="4"/>
      <c r="B14" s="13"/>
      <c r="C14" s="10"/>
      <c r="D14" s="10"/>
      <c r="E14" s="10"/>
      <c r="F14" s="10"/>
      <c r="G14" s="10"/>
      <c r="H14" s="10"/>
      <c r="I14" s="10"/>
      <c r="J14" s="12"/>
    </row>
    <row r="15" spans="1:23" ht="15" customHeight="1">
      <c r="A15" s="4"/>
      <c r="B15" s="20" t="s">
        <v>14</v>
      </c>
      <c r="C15" s="21" t="s">
        <v>15</v>
      </c>
      <c r="D15" s="21" t="s">
        <v>16</v>
      </c>
      <c r="E15" s="21" t="s">
        <v>17</v>
      </c>
      <c r="F15" s="22" t="s">
        <v>18</v>
      </c>
      <c r="G15" s="23" t="s">
        <v>19</v>
      </c>
      <c r="H15" s="24" t="s">
        <v>20</v>
      </c>
      <c r="I15" s="16"/>
      <c r="J15" s="18"/>
    </row>
    <row r="16" spans="1:23" ht="15" customHeight="1">
      <c r="A16" s="4"/>
      <c r="B16" s="25">
        <v>1</v>
      </c>
      <c r="C16" s="26" t="s">
        <v>21</v>
      </c>
      <c r="D16" s="27">
        <f>'Rekap 2094'!B16</f>
        <v>0</v>
      </c>
      <c r="E16" s="27">
        <f>'Rekap 2094'!C16</f>
        <v>0</v>
      </c>
      <c r="F16" s="28">
        <f>'Rekap 2094'!D16</f>
        <v>0</v>
      </c>
      <c r="G16" s="29">
        <v>6</v>
      </c>
      <c r="H16" s="30" t="s">
        <v>22</v>
      </c>
      <c r="I16" s="31"/>
      <c r="J16" s="32">
        <v>0</v>
      </c>
    </row>
    <row r="17" spans="1:26" ht="15" customHeight="1">
      <c r="A17" s="4"/>
      <c r="B17" s="29">
        <v>2</v>
      </c>
      <c r="C17" s="33" t="s">
        <v>23</v>
      </c>
      <c r="D17" s="34"/>
      <c r="E17" s="34"/>
      <c r="F17" s="35"/>
      <c r="G17" s="29">
        <v>7</v>
      </c>
      <c r="H17" s="30" t="s">
        <v>24</v>
      </c>
      <c r="I17" s="31"/>
      <c r="J17" s="32">
        <f>'SO 2094'!Z63</f>
        <v>0</v>
      </c>
    </row>
    <row r="18" spans="1:26" ht="15" customHeight="1">
      <c r="A18" s="4"/>
      <c r="B18" s="29">
        <v>3</v>
      </c>
      <c r="C18" s="33" t="s">
        <v>25</v>
      </c>
      <c r="D18" s="34"/>
      <c r="E18" s="34"/>
      <c r="F18" s="35"/>
      <c r="G18" s="29">
        <v>8</v>
      </c>
      <c r="H18" s="30" t="s">
        <v>26</v>
      </c>
      <c r="I18" s="31"/>
      <c r="J18" s="32">
        <v>0</v>
      </c>
    </row>
    <row r="19" spans="1:26" ht="15" customHeight="1">
      <c r="A19" s="4"/>
      <c r="B19" s="29">
        <v>4</v>
      </c>
      <c r="C19" s="36"/>
      <c r="D19" s="34"/>
      <c r="E19" s="34"/>
      <c r="F19" s="35"/>
      <c r="G19" s="29">
        <v>9</v>
      </c>
      <c r="H19" s="37"/>
      <c r="I19" s="31"/>
      <c r="J19" s="38"/>
    </row>
    <row r="20" spans="1:26" ht="15" customHeight="1">
      <c r="A20" s="4"/>
      <c r="B20" s="29">
        <v>5</v>
      </c>
      <c r="C20" s="39" t="s">
        <v>27</v>
      </c>
      <c r="D20" s="40"/>
      <c r="E20" s="41"/>
      <c r="F20" s="42">
        <f>SUM(F16:F19)</f>
        <v>0</v>
      </c>
      <c r="G20" s="29">
        <v>10</v>
      </c>
      <c r="H20" s="30" t="s">
        <v>27</v>
      </c>
      <c r="I20" s="43"/>
      <c r="J20" s="44">
        <f>SUM(J16:J19)</f>
        <v>0</v>
      </c>
    </row>
    <row r="21" spans="1:26" ht="15" customHeight="1">
      <c r="A21" s="4"/>
      <c r="B21" s="45" t="s">
        <v>28</v>
      </c>
      <c r="C21" s="24" t="s">
        <v>29</v>
      </c>
      <c r="D21" s="46"/>
      <c r="E21" s="46"/>
      <c r="F21" s="47"/>
      <c r="G21" s="45" t="s">
        <v>30</v>
      </c>
      <c r="H21" s="24" t="s">
        <v>29</v>
      </c>
      <c r="I21" s="16"/>
      <c r="J21" s="48"/>
    </row>
    <row r="22" spans="1:26" ht="15" customHeight="1">
      <c r="A22" s="4"/>
      <c r="B22" s="29">
        <v>11</v>
      </c>
      <c r="C22" s="30" t="s">
        <v>31</v>
      </c>
      <c r="D22" s="49"/>
      <c r="E22" s="50" t="s">
        <v>32</v>
      </c>
      <c r="F22" s="35">
        <f>((F16*U22*0)+(F17*V22*0)+(F18*W22*0))/100</f>
        <v>0</v>
      </c>
      <c r="G22" s="29">
        <v>16</v>
      </c>
      <c r="H22" s="30" t="s">
        <v>33</v>
      </c>
      <c r="I22" s="51" t="s">
        <v>32</v>
      </c>
      <c r="J22" s="32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5" customHeight="1">
      <c r="A23" s="4"/>
      <c r="B23" s="29">
        <v>12</v>
      </c>
      <c r="C23" s="30" t="s">
        <v>34</v>
      </c>
      <c r="D23" s="49"/>
      <c r="E23" s="50" t="s">
        <v>35</v>
      </c>
      <c r="F23" s="35">
        <f>((F16*U23*0)+(F17*V23*0)+(F18*W23*0))/100</f>
        <v>0</v>
      </c>
      <c r="G23" s="29">
        <v>17</v>
      </c>
      <c r="H23" s="30" t="s">
        <v>36</v>
      </c>
      <c r="I23" s="51" t="s">
        <v>32</v>
      </c>
      <c r="J23" s="32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5" customHeight="1">
      <c r="A24" s="4"/>
      <c r="B24" s="29">
        <v>13</v>
      </c>
      <c r="C24" s="30" t="s">
        <v>37</v>
      </c>
      <c r="D24" s="49"/>
      <c r="E24" s="50" t="s">
        <v>32</v>
      </c>
      <c r="F24" s="35">
        <f>((F16*U24*0)+(F17*V24*0)+(F18*W24*0))/100</f>
        <v>0</v>
      </c>
      <c r="G24" s="29">
        <v>18</v>
      </c>
      <c r="H24" s="30" t="s">
        <v>38</v>
      </c>
      <c r="I24" s="51" t="s">
        <v>35</v>
      </c>
      <c r="J24" s="32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5" customHeight="1">
      <c r="A25" s="4"/>
      <c r="B25" s="29">
        <v>14</v>
      </c>
      <c r="C25" s="37"/>
      <c r="D25" s="49"/>
      <c r="E25" s="52"/>
      <c r="F25" s="53"/>
      <c r="G25" s="29">
        <v>19</v>
      </c>
      <c r="H25" s="37"/>
      <c r="I25" s="31"/>
      <c r="J25" s="38"/>
    </row>
    <row r="26" spans="1:26" ht="15" customHeight="1">
      <c r="A26" s="4"/>
      <c r="B26" s="29">
        <v>15</v>
      </c>
      <c r="C26" s="30"/>
      <c r="D26" s="49"/>
      <c r="E26" s="52"/>
      <c r="F26" s="44"/>
      <c r="G26" s="29">
        <v>20</v>
      </c>
      <c r="H26" s="30" t="s">
        <v>27</v>
      </c>
      <c r="I26" s="43"/>
      <c r="J26" s="44">
        <f>SUM(J22:J25)+SUM(F22:F25)</f>
        <v>0</v>
      </c>
    </row>
    <row r="27" spans="1:26" ht="15" customHeight="1">
      <c r="A27" s="4"/>
      <c r="B27" s="54"/>
      <c r="C27" s="55" t="s">
        <v>39</v>
      </c>
      <c r="D27" s="56"/>
      <c r="E27" s="57"/>
      <c r="F27" s="58"/>
      <c r="G27" s="20" t="s">
        <v>40</v>
      </c>
      <c r="H27" s="59" t="s">
        <v>41</v>
      </c>
      <c r="I27" s="6"/>
      <c r="J27" s="60"/>
    </row>
    <row r="28" spans="1:26" ht="15" customHeight="1">
      <c r="A28" s="4"/>
      <c r="B28" s="61"/>
      <c r="C28" s="1"/>
      <c r="D28" s="62"/>
      <c r="E28" s="63"/>
      <c r="F28" s="4"/>
      <c r="G28" s="25">
        <v>21</v>
      </c>
      <c r="H28" s="64" t="s">
        <v>42</v>
      </c>
      <c r="I28" s="65"/>
      <c r="J28" s="28">
        <f>F20+J20+F26+J26</f>
        <v>0</v>
      </c>
    </row>
    <row r="29" spans="1:26" ht="15" customHeight="1">
      <c r="A29" s="4"/>
      <c r="B29" s="66"/>
      <c r="C29" s="2"/>
      <c r="D29" s="67"/>
      <c r="E29" s="63"/>
      <c r="F29" s="4"/>
      <c r="G29" s="29">
        <v>22</v>
      </c>
      <c r="H29" s="30" t="s">
        <v>43</v>
      </c>
      <c r="I29" s="50">
        <f>J28-SUM('SO 2094'!K9:'SO 2094'!K63)</f>
        <v>0</v>
      </c>
      <c r="J29" s="32">
        <f>ROUND(((ROUND(I29,2)*20)/100),2)</f>
        <v>0</v>
      </c>
    </row>
    <row r="30" spans="1:26" ht="15" customHeight="1">
      <c r="A30" s="4"/>
      <c r="B30" s="13"/>
      <c r="C30" s="10"/>
      <c r="D30" s="31"/>
      <c r="E30" s="63"/>
      <c r="F30" s="4"/>
      <c r="G30" s="29">
        <v>23</v>
      </c>
      <c r="H30" s="30" t="s">
        <v>44</v>
      </c>
      <c r="I30" s="50">
        <f>SUM('SO 2094'!K9:'SO 2094'!K63)</f>
        <v>0</v>
      </c>
      <c r="J30" s="32">
        <f>ROUND(((ROUND(I30,2)*0)/100),2)</f>
        <v>0</v>
      </c>
    </row>
    <row r="31" spans="1:26" ht="15" customHeight="1">
      <c r="A31" s="4"/>
      <c r="B31" s="68"/>
      <c r="C31" s="69"/>
      <c r="D31" s="70"/>
      <c r="E31" s="63"/>
      <c r="F31" s="4"/>
      <c r="G31" s="25">
        <v>24</v>
      </c>
      <c r="H31" s="64" t="s">
        <v>27</v>
      </c>
      <c r="I31" s="71"/>
      <c r="J31" s="72">
        <f>SUM(J28:J30)</f>
        <v>0</v>
      </c>
    </row>
    <row r="32" spans="1:26" ht="15" customHeight="1">
      <c r="A32" s="4"/>
      <c r="B32" s="66"/>
      <c r="C32" s="2"/>
      <c r="D32" s="73"/>
      <c r="E32" s="74"/>
      <c r="F32" s="75"/>
      <c r="G32" s="29" t="s">
        <v>45</v>
      </c>
      <c r="H32" s="37"/>
      <c r="I32" s="43"/>
      <c r="J32" s="38"/>
    </row>
    <row r="33" spans="1:10" ht="15" customHeight="1">
      <c r="A33" s="4"/>
      <c r="B33" s="54"/>
      <c r="C33" s="76"/>
      <c r="D33" s="55" t="s">
        <v>46</v>
      </c>
      <c r="E33" s="76"/>
      <c r="F33" s="76"/>
      <c r="G33" s="77">
        <v>26</v>
      </c>
      <c r="H33" s="55" t="s">
        <v>47</v>
      </c>
      <c r="I33" s="76"/>
      <c r="J33" s="78"/>
    </row>
    <row r="34" spans="1:10" ht="15" customHeight="1">
      <c r="A34" s="4"/>
      <c r="B34" s="61"/>
      <c r="C34" s="1"/>
      <c r="D34" s="1"/>
      <c r="E34" s="1"/>
      <c r="F34" s="1"/>
      <c r="G34" s="1"/>
      <c r="H34" s="1"/>
      <c r="I34" s="1"/>
      <c r="J34" s="79"/>
    </row>
    <row r="35" spans="1:10" ht="15" customHeight="1">
      <c r="A35" s="4"/>
      <c r="B35" s="61"/>
      <c r="C35" s="1"/>
      <c r="D35" s="1"/>
      <c r="E35" s="1"/>
      <c r="F35" s="1"/>
      <c r="G35" s="1"/>
      <c r="H35" s="1"/>
      <c r="I35" s="1"/>
      <c r="J35" s="79"/>
    </row>
    <row r="36" spans="1:10" ht="15" customHeight="1">
      <c r="A36" s="4"/>
      <c r="B36" s="61"/>
      <c r="C36" s="1"/>
      <c r="D36" s="1"/>
      <c r="E36" s="1"/>
      <c r="F36" s="1"/>
      <c r="G36" s="1"/>
      <c r="H36" s="1"/>
      <c r="I36" s="1"/>
      <c r="J36" s="79"/>
    </row>
    <row r="37" spans="1:10" ht="15" customHeight="1">
      <c r="A37" s="4"/>
      <c r="B37" s="61"/>
      <c r="C37" s="1"/>
      <c r="D37" s="1"/>
      <c r="E37" s="1"/>
      <c r="F37" s="1"/>
      <c r="G37" s="1"/>
      <c r="H37" s="1"/>
      <c r="I37" s="1"/>
      <c r="J37" s="79"/>
    </row>
    <row r="38" spans="1:10" ht="15" customHeight="1">
      <c r="A38" s="4"/>
      <c r="B38" s="61"/>
      <c r="C38" s="1"/>
      <c r="D38" s="1"/>
      <c r="E38" s="1"/>
      <c r="F38" s="1"/>
      <c r="G38" s="1"/>
      <c r="H38" s="1"/>
      <c r="I38" s="1"/>
      <c r="J38" s="79"/>
    </row>
    <row r="39" spans="1:10" ht="15" customHeight="1">
      <c r="A39" s="4"/>
      <c r="B39" s="61"/>
      <c r="C39" s="1"/>
      <c r="D39" s="1"/>
      <c r="E39" s="1"/>
      <c r="F39" s="1"/>
      <c r="G39" s="1"/>
      <c r="H39" s="1"/>
      <c r="I39" s="1"/>
      <c r="J39" s="79"/>
    </row>
    <row r="40" spans="1:10" ht="15" customHeight="1">
      <c r="A40" s="4"/>
      <c r="B40" s="61"/>
      <c r="C40" s="1"/>
      <c r="D40" s="1"/>
      <c r="E40" s="1"/>
      <c r="F40" s="1"/>
      <c r="G40" s="1"/>
      <c r="H40" s="1"/>
      <c r="I40" s="1"/>
      <c r="J40" s="79"/>
    </row>
    <row r="41" spans="1:10">
      <c r="A41" s="4"/>
      <c r="B41" s="66"/>
      <c r="C41" s="2"/>
      <c r="D41" s="2"/>
      <c r="E41" s="2"/>
      <c r="F41" s="2"/>
      <c r="G41" s="2"/>
      <c r="H41" s="2"/>
      <c r="I41" s="2"/>
      <c r="J41" s="80"/>
    </row>
    <row r="42" spans="1:10">
      <c r="A42" s="81"/>
      <c r="B42" s="82"/>
      <c r="C42" s="82"/>
      <c r="D42" s="82"/>
      <c r="E42" s="82"/>
      <c r="F42" s="82"/>
      <c r="G42" s="82"/>
      <c r="H42" s="82"/>
      <c r="I42" s="82"/>
      <c r="J42" s="82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scale="95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6"/>
  <sheetViews>
    <sheetView workbookViewId="0"/>
  </sheetViews>
  <sheetFormatPr baseColWidth="10" defaultRowHeight="13"/>
  <cols>
    <col min="1" max="1" width="40.6640625" customWidth="1"/>
    <col min="2" max="4" width="12.6640625" customWidth="1"/>
    <col min="5" max="6" width="15.6640625" customWidth="1"/>
    <col min="7" max="9" width="8.83203125" customWidth="1"/>
    <col min="10" max="26" width="0" hidden="1" customWidth="1"/>
    <col min="27" max="256" width="8.83203125" customWidth="1"/>
  </cols>
  <sheetData>
    <row r="1" spans="1:26">
      <c r="A1" s="83" t="s">
        <v>9</v>
      </c>
      <c r="B1" s="1"/>
      <c r="C1" s="1"/>
      <c r="D1" s="83" t="s">
        <v>6</v>
      </c>
      <c r="E1" s="1"/>
      <c r="F1" s="1"/>
      <c r="W1">
        <v>30.126000000000001</v>
      </c>
    </row>
    <row r="2" spans="1:26">
      <c r="A2" s="83" t="s">
        <v>13</v>
      </c>
      <c r="B2" s="1"/>
      <c r="C2" s="1"/>
      <c r="D2" s="83" t="s">
        <v>4</v>
      </c>
      <c r="E2" s="1"/>
      <c r="F2" s="1"/>
    </row>
    <row r="3" spans="1:26">
      <c r="A3" s="83" t="s">
        <v>12</v>
      </c>
      <c r="B3" s="1"/>
      <c r="C3" s="1"/>
      <c r="D3" s="83" t="s">
        <v>48</v>
      </c>
      <c r="E3" s="1"/>
      <c r="F3" s="1"/>
    </row>
    <row r="4" spans="1:26">
      <c r="A4" s="1"/>
      <c r="B4" s="1"/>
      <c r="C4" s="1"/>
      <c r="D4" s="1"/>
      <c r="E4" s="1"/>
      <c r="F4" s="1"/>
    </row>
    <row r="5" spans="1:26">
      <c r="A5" s="83" t="s">
        <v>1</v>
      </c>
      <c r="B5" s="1"/>
      <c r="C5" s="1"/>
      <c r="D5" s="1"/>
      <c r="E5" s="1"/>
      <c r="F5" s="1"/>
    </row>
    <row r="6" spans="1:26">
      <c r="A6" s="83" t="s">
        <v>3</v>
      </c>
      <c r="B6" s="1"/>
      <c r="C6" s="1"/>
      <c r="D6" s="1"/>
      <c r="E6" s="1"/>
      <c r="F6" s="1"/>
    </row>
    <row r="7" spans="1:26">
      <c r="A7" s="1"/>
      <c r="B7" s="1"/>
      <c r="C7" s="1"/>
      <c r="D7" s="1"/>
      <c r="E7" s="1"/>
      <c r="F7" s="1"/>
    </row>
    <row r="8" spans="1:26">
      <c r="A8" s="84" t="s">
        <v>49</v>
      </c>
      <c r="B8" s="1"/>
      <c r="C8" s="1"/>
      <c r="D8" s="1"/>
      <c r="E8" s="1"/>
      <c r="F8" s="1"/>
    </row>
    <row r="9" spans="1:26">
      <c r="A9" s="85" t="s">
        <v>50</v>
      </c>
      <c r="B9" s="85" t="s">
        <v>16</v>
      </c>
      <c r="C9" s="85" t="s">
        <v>17</v>
      </c>
      <c r="D9" s="85" t="s">
        <v>27</v>
      </c>
      <c r="E9" s="85" t="s">
        <v>51</v>
      </c>
      <c r="F9" s="85" t="s">
        <v>52</v>
      </c>
    </row>
    <row r="10" spans="1:26">
      <c r="A10" s="86" t="s">
        <v>53</v>
      </c>
      <c r="B10" s="87"/>
      <c r="C10" s="88"/>
      <c r="D10" s="88"/>
      <c r="E10" s="89"/>
      <c r="F10" s="8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>
      <c r="A11" s="91" t="s">
        <v>54</v>
      </c>
      <c r="B11" s="92">
        <f>'SO 2094'!L23</f>
        <v>0</v>
      </c>
      <c r="C11" s="92">
        <f>'SO 2094'!M23</f>
        <v>0</v>
      </c>
      <c r="D11" s="92">
        <f>'SO 2094'!I23</f>
        <v>0</v>
      </c>
      <c r="E11" s="93">
        <f>'SO 2094'!P23</f>
        <v>0.02</v>
      </c>
      <c r="F11" s="93">
        <v>1.4489999999999998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>
      <c r="A12" s="91" t="s">
        <v>55</v>
      </c>
      <c r="B12" s="92">
        <f>'SO 2094'!L29</f>
        <v>0</v>
      </c>
      <c r="C12" s="92">
        <f>'SO 2094'!M29</f>
        <v>0</v>
      </c>
      <c r="D12" s="92">
        <f>'SO 2094'!I29</f>
        <v>0</v>
      </c>
      <c r="E12" s="93">
        <f>'SO 2094'!P29</f>
        <v>9.26</v>
      </c>
      <c r="F12" s="93">
        <v>0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>
      <c r="A13" s="91" t="s">
        <v>56</v>
      </c>
      <c r="B13" s="92">
        <f>'SO 2094'!L37</f>
        <v>0</v>
      </c>
      <c r="C13" s="92">
        <f>'SO 2094'!M37</f>
        <v>0</v>
      </c>
      <c r="D13" s="92">
        <f>'SO 2094'!I37</f>
        <v>0</v>
      </c>
      <c r="E13" s="93">
        <f>'SO 2094'!P37</f>
        <v>3.17</v>
      </c>
      <c r="F13" s="93">
        <v>0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>
      <c r="A14" s="91" t="s">
        <v>57</v>
      </c>
      <c r="B14" s="92">
        <f>'SO 2094'!L55</f>
        <v>0</v>
      </c>
      <c r="C14" s="92">
        <f>'SO 2094'!M55</f>
        <v>0</v>
      </c>
      <c r="D14" s="92">
        <f>'SO 2094'!I55</f>
        <v>0</v>
      </c>
      <c r="E14" s="93">
        <f>'SO 2094'!P55</f>
        <v>112</v>
      </c>
      <c r="F14" s="93">
        <v>0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>
      <c r="A15" s="91" t="s">
        <v>58</v>
      </c>
      <c r="B15" s="92">
        <f>'SO 2094'!L60</f>
        <v>0</v>
      </c>
      <c r="C15" s="92">
        <f>'SO 2094'!M60</f>
        <v>0</v>
      </c>
      <c r="D15" s="92">
        <f>'SO 2094'!I60</f>
        <v>0</v>
      </c>
      <c r="E15" s="93">
        <f>'SO 2094'!P60</f>
        <v>0</v>
      </c>
      <c r="F15" s="93">
        <v>0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>
      <c r="A16" s="94" t="s">
        <v>53</v>
      </c>
      <c r="B16" s="95">
        <f>'SO 2094'!L62</f>
        <v>0</v>
      </c>
      <c r="C16" s="95">
        <f>'SO 2094'!M62</f>
        <v>0</v>
      </c>
      <c r="D16" s="95">
        <f>'SO 2094'!I62</f>
        <v>0</v>
      </c>
      <c r="E16" s="96">
        <f>'SO 2094'!P62</f>
        <v>124.45</v>
      </c>
      <c r="F16" s="96">
        <f>SUM(F11:F15)</f>
        <v>1.4489999999999998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>
      <c r="A17" s="81"/>
      <c r="B17" s="97"/>
      <c r="C17" s="97"/>
      <c r="D17" s="97"/>
      <c r="E17" s="98"/>
      <c r="F17" s="98"/>
    </row>
    <row r="18" spans="1:26">
      <c r="A18" s="94" t="s">
        <v>59</v>
      </c>
      <c r="B18" s="95">
        <f>'SO 2094'!L63</f>
        <v>0</v>
      </c>
      <c r="C18" s="95">
        <f>'SO 2094'!M63</f>
        <v>0</v>
      </c>
      <c r="D18" s="95">
        <f>'SO 2094'!I63</f>
        <v>0</v>
      </c>
      <c r="E18" s="96">
        <f>'SO 2094'!P63</f>
        <v>124.45</v>
      </c>
      <c r="F18" s="96">
        <f>(SUM(F9:F17)/2)</f>
        <v>1.4489999999999998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>
      <c r="A19" s="81"/>
      <c r="B19" s="97"/>
      <c r="C19" s="97"/>
      <c r="D19" s="97"/>
      <c r="E19" s="98"/>
      <c r="F19" s="98"/>
    </row>
    <row r="20" spans="1:26">
      <c r="A20" s="81"/>
      <c r="B20" s="97"/>
      <c r="C20" s="97"/>
      <c r="D20" s="97"/>
      <c r="E20" s="98"/>
      <c r="F20" s="98"/>
    </row>
    <row r="21" spans="1:26">
      <c r="A21" s="81"/>
      <c r="B21" s="97"/>
      <c r="C21" s="97"/>
      <c r="D21" s="97"/>
      <c r="E21" s="98"/>
      <c r="F21" s="98"/>
    </row>
    <row r="22" spans="1:26">
      <c r="A22" s="81"/>
      <c r="B22" s="97"/>
      <c r="C22" s="97"/>
      <c r="D22" s="97"/>
      <c r="E22" s="98"/>
      <c r="F22" s="98"/>
    </row>
    <row r="23" spans="1:26">
      <c r="A23" s="81"/>
      <c r="B23" s="97"/>
      <c r="C23" s="97"/>
      <c r="D23" s="97"/>
      <c r="E23" s="98"/>
      <c r="F23" s="98"/>
    </row>
    <row r="24" spans="1:26">
      <c r="A24" s="81"/>
      <c r="B24" s="97"/>
      <c r="C24" s="97"/>
      <c r="D24" s="97"/>
      <c r="E24" s="98"/>
      <c r="F24" s="98"/>
    </row>
    <row r="25" spans="1:26">
      <c r="A25" s="81"/>
      <c r="B25" s="97"/>
      <c r="C25" s="97"/>
      <c r="D25" s="97"/>
      <c r="E25" s="98"/>
      <c r="F25" s="98"/>
    </row>
    <row r="26" spans="1:26">
      <c r="A26" s="81"/>
      <c r="B26" s="97"/>
      <c r="C26" s="97"/>
      <c r="D26" s="97"/>
      <c r="E26" s="98"/>
      <c r="F26" s="98"/>
    </row>
    <row r="27" spans="1:26">
      <c r="A27" s="81"/>
      <c r="B27" s="97"/>
      <c r="C27" s="97"/>
      <c r="D27" s="97"/>
      <c r="E27" s="98"/>
      <c r="F27" s="98"/>
    </row>
    <row r="28" spans="1:26">
      <c r="A28" s="81"/>
      <c r="B28" s="97"/>
      <c r="C28" s="97"/>
      <c r="D28" s="97"/>
      <c r="E28" s="98"/>
      <c r="F28" s="98"/>
    </row>
    <row r="29" spans="1:26">
      <c r="A29" s="81"/>
      <c r="B29" s="97"/>
      <c r="C29" s="97"/>
      <c r="D29" s="97"/>
      <c r="E29" s="98"/>
      <c r="F29" s="98"/>
    </row>
    <row r="30" spans="1:26">
      <c r="A30" s="81"/>
      <c r="B30" s="97"/>
      <c r="C30" s="97"/>
      <c r="D30" s="97"/>
      <c r="E30" s="98"/>
      <c r="F30" s="98"/>
    </row>
    <row r="31" spans="1:26">
      <c r="A31" s="81"/>
      <c r="B31" s="97"/>
      <c r="C31" s="97"/>
      <c r="D31" s="97"/>
      <c r="E31" s="98"/>
      <c r="F31" s="98"/>
    </row>
    <row r="32" spans="1:26">
      <c r="A32" s="81"/>
      <c r="B32" s="97"/>
      <c r="C32" s="97"/>
      <c r="D32" s="97"/>
      <c r="E32" s="98"/>
      <c r="F32" s="98"/>
    </row>
    <row r="33" spans="1:6">
      <c r="A33" s="81"/>
      <c r="B33" s="97"/>
      <c r="C33" s="97"/>
      <c r="D33" s="97"/>
      <c r="E33" s="98"/>
      <c r="F33" s="98"/>
    </row>
    <row r="34" spans="1:6">
      <c r="A34" s="81"/>
      <c r="B34" s="97"/>
      <c r="C34" s="97"/>
      <c r="D34" s="97"/>
      <c r="E34" s="98"/>
      <c r="F34" s="98"/>
    </row>
    <row r="35" spans="1:6">
      <c r="A35" s="81"/>
      <c r="B35" s="97"/>
      <c r="C35" s="97"/>
      <c r="D35" s="97"/>
      <c r="E35" s="98"/>
      <c r="F35" s="98"/>
    </row>
    <row r="36" spans="1:6">
      <c r="A36" s="81"/>
      <c r="B36" s="97"/>
      <c r="C36" s="97"/>
      <c r="D36" s="97"/>
      <c r="E36" s="98"/>
      <c r="F36" s="98"/>
    </row>
    <row r="37" spans="1:6">
      <c r="A37" s="81"/>
      <c r="B37" s="97"/>
      <c r="C37" s="97"/>
      <c r="D37" s="97"/>
      <c r="E37" s="98"/>
      <c r="F37" s="98"/>
    </row>
    <row r="38" spans="1:6">
      <c r="A38" s="81"/>
      <c r="B38" s="97"/>
      <c r="C38" s="97"/>
      <c r="D38" s="97"/>
      <c r="E38" s="98"/>
      <c r="F38" s="98"/>
    </row>
    <row r="39" spans="1:6">
      <c r="A39" s="81"/>
      <c r="B39" s="97"/>
      <c r="C39" s="97"/>
      <c r="D39" s="97"/>
      <c r="E39" s="98"/>
      <c r="F39" s="98"/>
    </row>
    <row r="40" spans="1:6">
      <c r="A40" s="81"/>
      <c r="B40" s="97"/>
      <c r="C40" s="97"/>
      <c r="D40" s="97"/>
      <c r="E40" s="98"/>
      <c r="F40" s="98"/>
    </row>
    <row r="41" spans="1:6">
      <c r="A41" s="81"/>
      <c r="B41" s="97"/>
      <c r="C41" s="97"/>
      <c r="D41" s="97"/>
      <c r="E41" s="98"/>
      <c r="F41" s="98"/>
    </row>
    <row r="42" spans="1:6">
      <c r="A42" s="81"/>
      <c r="B42" s="97"/>
      <c r="C42" s="97"/>
      <c r="D42" s="97"/>
      <c r="E42" s="98"/>
      <c r="F42" s="98"/>
    </row>
    <row r="43" spans="1:6">
      <c r="A43" s="81"/>
      <c r="B43" s="97"/>
      <c r="C43" s="97"/>
      <c r="D43" s="97"/>
      <c r="E43" s="98"/>
      <c r="F43" s="98"/>
    </row>
    <row r="44" spans="1:6">
      <c r="A44" s="81"/>
      <c r="B44" s="97"/>
      <c r="C44" s="97"/>
      <c r="D44" s="97"/>
      <c r="E44" s="98"/>
      <c r="F44" s="98"/>
    </row>
    <row r="45" spans="1:6">
      <c r="A45" s="81"/>
      <c r="B45" s="97"/>
      <c r="C45" s="97"/>
      <c r="D45" s="97"/>
      <c r="E45" s="98"/>
      <c r="F45" s="98"/>
    </row>
    <row r="46" spans="1:6">
      <c r="A46" s="81"/>
      <c r="B46" s="97"/>
      <c r="C46" s="97"/>
      <c r="D46" s="97"/>
      <c r="E46" s="98"/>
      <c r="F46" s="98"/>
    </row>
    <row r="47" spans="1:6">
      <c r="A47" s="81"/>
      <c r="B47" s="97"/>
      <c r="C47" s="97"/>
      <c r="D47" s="97"/>
      <c r="E47" s="98"/>
      <c r="F47" s="98"/>
    </row>
    <row r="48" spans="1:6">
      <c r="A48" s="81"/>
      <c r="B48" s="97"/>
      <c r="C48" s="97"/>
      <c r="D48" s="97"/>
      <c r="E48" s="98"/>
      <c r="F48" s="98"/>
    </row>
    <row r="49" spans="1:6">
      <c r="A49" s="81"/>
      <c r="B49" s="97"/>
      <c r="C49" s="97"/>
      <c r="D49" s="97"/>
      <c r="E49" s="98"/>
      <c r="F49" s="98"/>
    </row>
    <row r="50" spans="1:6">
      <c r="A50" s="81"/>
      <c r="B50" s="97"/>
      <c r="C50" s="97"/>
      <c r="D50" s="97"/>
      <c r="E50" s="98"/>
      <c r="F50" s="98"/>
    </row>
    <row r="51" spans="1:6">
      <c r="A51" s="81"/>
      <c r="B51" s="97"/>
      <c r="C51" s="97"/>
      <c r="D51" s="97"/>
      <c r="E51" s="98"/>
      <c r="F51" s="98"/>
    </row>
    <row r="52" spans="1:6">
      <c r="A52" s="81"/>
      <c r="B52" s="97"/>
      <c r="C52" s="97"/>
      <c r="D52" s="97"/>
      <c r="E52" s="98"/>
      <c r="F52" s="98"/>
    </row>
    <row r="53" spans="1:6">
      <c r="A53" s="81"/>
      <c r="B53" s="97"/>
      <c r="C53" s="97"/>
      <c r="D53" s="97"/>
      <c r="E53" s="98"/>
      <c r="F53" s="98"/>
    </row>
    <row r="54" spans="1:6">
      <c r="A54" s="81"/>
      <c r="B54" s="97"/>
      <c r="C54" s="97"/>
      <c r="D54" s="97"/>
      <c r="E54" s="98"/>
      <c r="F54" s="98"/>
    </row>
    <row r="55" spans="1:6">
      <c r="A55" s="81"/>
      <c r="B55" s="97"/>
      <c r="C55" s="97"/>
      <c r="D55" s="97"/>
      <c r="E55" s="98"/>
      <c r="F55" s="98"/>
    </row>
    <row r="56" spans="1:6">
      <c r="A56" s="81"/>
      <c r="B56" s="97"/>
      <c r="C56" s="97"/>
      <c r="D56" s="97"/>
      <c r="E56" s="98"/>
      <c r="F56" s="98"/>
    </row>
    <row r="57" spans="1:6">
      <c r="A57" s="81"/>
      <c r="B57" s="97"/>
      <c r="C57" s="97"/>
      <c r="D57" s="97"/>
      <c r="E57" s="98"/>
      <c r="F57" s="98"/>
    </row>
    <row r="58" spans="1:6">
      <c r="A58" s="81"/>
      <c r="B58" s="97"/>
      <c r="C58" s="97"/>
      <c r="D58" s="97"/>
      <c r="E58" s="98"/>
      <c r="F58" s="98"/>
    </row>
    <row r="59" spans="1:6">
      <c r="A59" s="81"/>
      <c r="B59" s="97"/>
      <c r="C59" s="97"/>
      <c r="D59" s="97"/>
      <c r="E59" s="98"/>
      <c r="F59" s="98"/>
    </row>
    <row r="60" spans="1:6">
      <c r="A60" s="81"/>
      <c r="B60" s="97"/>
      <c r="C60" s="97"/>
      <c r="D60" s="97"/>
      <c r="E60" s="98"/>
      <c r="F60" s="98"/>
    </row>
    <row r="61" spans="1:6">
      <c r="A61" s="81"/>
      <c r="B61" s="97"/>
      <c r="C61" s="97"/>
      <c r="D61" s="97"/>
      <c r="E61" s="98"/>
      <c r="F61" s="98"/>
    </row>
    <row r="62" spans="1:6">
      <c r="A62" s="81"/>
      <c r="B62" s="97"/>
      <c r="C62" s="97"/>
      <c r="D62" s="97"/>
      <c r="E62" s="98"/>
      <c r="F62" s="98"/>
    </row>
    <row r="63" spans="1:6">
      <c r="A63" s="81"/>
      <c r="B63" s="97"/>
      <c r="C63" s="97"/>
      <c r="D63" s="97"/>
      <c r="E63" s="98"/>
      <c r="F63" s="98"/>
    </row>
    <row r="64" spans="1:6">
      <c r="A64" s="81"/>
      <c r="B64" s="97"/>
      <c r="C64" s="97"/>
      <c r="D64" s="97"/>
      <c r="E64" s="98"/>
      <c r="F64" s="98"/>
    </row>
    <row r="65" spans="1:6">
      <c r="A65" s="81"/>
      <c r="B65" s="97"/>
      <c r="C65" s="97"/>
      <c r="D65" s="97"/>
      <c r="E65" s="98"/>
      <c r="F65" s="98"/>
    </row>
    <row r="66" spans="1:6">
      <c r="A66" s="81"/>
      <c r="B66" s="97"/>
      <c r="C66" s="97"/>
      <c r="D66" s="97"/>
      <c r="E66" s="98"/>
      <c r="F66" s="98"/>
    </row>
    <row r="67" spans="1:6">
      <c r="A67" s="81"/>
      <c r="B67" s="97"/>
      <c r="C67" s="97"/>
      <c r="D67" s="97"/>
      <c r="E67" s="98"/>
      <c r="F67" s="98"/>
    </row>
    <row r="68" spans="1:6">
      <c r="A68" s="81"/>
      <c r="B68" s="97"/>
      <c r="C68" s="97"/>
      <c r="D68" s="97"/>
      <c r="E68" s="98"/>
      <c r="F68" s="98"/>
    </row>
    <row r="69" spans="1:6">
      <c r="A69" s="81"/>
      <c r="B69" s="97"/>
      <c r="C69" s="97"/>
      <c r="D69" s="97"/>
      <c r="E69" s="98"/>
      <c r="F69" s="98"/>
    </row>
    <row r="70" spans="1:6">
      <c r="A70" s="81"/>
      <c r="B70" s="97"/>
      <c r="C70" s="97"/>
      <c r="D70" s="97"/>
      <c r="E70" s="98"/>
      <c r="F70" s="98"/>
    </row>
    <row r="71" spans="1:6">
      <c r="A71" s="81"/>
      <c r="B71" s="97"/>
      <c r="C71" s="97"/>
      <c r="D71" s="97"/>
      <c r="E71" s="98"/>
      <c r="F71" s="98"/>
    </row>
    <row r="72" spans="1:6">
      <c r="A72" s="81"/>
      <c r="B72" s="97"/>
      <c r="C72" s="97"/>
      <c r="D72" s="97"/>
      <c r="E72" s="98"/>
      <c r="F72" s="98"/>
    </row>
    <row r="73" spans="1:6">
      <c r="A73" s="81"/>
      <c r="B73" s="97"/>
      <c r="C73" s="97"/>
      <c r="D73" s="97"/>
      <c r="E73" s="98"/>
      <c r="F73" s="98"/>
    </row>
    <row r="74" spans="1:6">
      <c r="A74" s="81"/>
      <c r="B74" s="81"/>
      <c r="C74" s="81"/>
      <c r="D74" s="81"/>
      <c r="E74" s="81"/>
      <c r="F74" s="81"/>
    </row>
    <row r="75" spans="1:6">
      <c r="A75" s="81"/>
      <c r="B75" s="81"/>
      <c r="C75" s="81"/>
      <c r="D75" s="81"/>
      <c r="E75" s="81"/>
      <c r="F75" s="81"/>
    </row>
    <row r="76" spans="1:6">
      <c r="A76" s="81"/>
      <c r="B76" s="81"/>
      <c r="C76" s="81"/>
      <c r="D76" s="81"/>
      <c r="E76" s="81"/>
      <c r="F76" s="81"/>
    </row>
    <row r="77" spans="1:6">
      <c r="A77" s="81"/>
      <c r="B77" s="81"/>
      <c r="C77" s="81"/>
      <c r="D77" s="81"/>
      <c r="E77" s="81"/>
      <c r="F77" s="81"/>
    </row>
    <row r="78" spans="1:6">
      <c r="A78" s="81"/>
      <c r="B78" s="81"/>
      <c r="C78" s="81"/>
      <c r="D78" s="81"/>
      <c r="E78" s="81"/>
      <c r="F78" s="81"/>
    </row>
    <row r="79" spans="1:6">
      <c r="A79" s="81"/>
      <c r="B79" s="81"/>
      <c r="C79" s="81"/>
      <c r="D79" s="81"/>
      <c r="E79" s="81"/>
      <c r="F79" s="81"/>
    </row>
    <row r="80" spans="1:6">
      <c r="A80" s="81"/>
      <c r="B80" s="81"/>
      <c r="C80" s="81"/>
      <c r="D80" s="81"/>
      <c r="E80" s="81"/>
      <c r="F80" s="81"/>
    </row>
    <row r="81" spans="1:6">
      <c r="A81" s="81"/>
      <c r="B81" s="81"/>
      <c r="C81" s="81"/>
      <c r="D81" s="81"/>
      <c r="E81" s="81"/>
      <c r="F81" s="81"/>
    </row>
    <row r="82" spans="1:6">
      <c r="A82" s="81"/>
      <c r="B82" s="81"/>
      <c r="C82" s="81"/>
      <c r="D82" s="81"/>
      <c r="E82" s="81"/>
      <c r="F82" s="81"/>
    </row>
    <row r="83" spans="1:6">
      <c r="A83" s="81"/>
      <c r="B83" s="81"/>
      <c r="C83" s="81"/>
      <c r="D83" s="81"/>
      <c r="E83" s="81"/>
      <c r="F83" s="81"/>
    </row>
    <row r="84" spans="1:6">
      <c r="A84" s="81"/>
      <c r="B84" s="81"/>
      <c r="C84" s="81"/>
      <c r="D84" s="81"/>
      <c r="E84" s="81"/>
      <c r="F84" s="81"/>
    </row>
    <row r="85" spans="1:6">
      <c r="A85" s="81"/>
      <c r="B85" s="81"/>
      <c r="C85" s="81"/>
      <c r="D85" s="81"/>
      <c r="E85" s="81"/>
      <c r="F85" s="81"/>
    </row>
    <row r="86" spans="1:6">
      <c r="A86" s="81"/>
      <c r="B86" s="81"/>
      <c r="C86" s="81"/>
      <c r="D86" s="81"/>
      <c r="E86" s="81"/>
      <c r="F86" s="81"/>
    </row>
    <row r="87" spans="1:6">
      <c r="A87" s="81"/>
      <c r="B87" s="81"/>
      <c r="C87" s="81"/>
      <c r="D87" s="81"/>
      <c r="E87" s="81"/>
      <c r="F87" s="81"/>
    </row>
    <row r="88" spans="1:6">
      <c r="A88" s="81"/>
      <c r="B88" s="81"/>
      <c r="C88" s="81"/>
      <c r="D88" s="81"/>
      <c r="E88" s="81"/>
      <c r="F88" s="81"/>
    </row>
    <row r="89" spans="1:6">
      <c r="A89" s="81"/>
      <c r="B89" s="81"/>
      <c r="C89" s="81"/>
      <c r="D89" s="81"/>
      <c r="E89" s="81"/>
      <c r="F89" s="81"/>
    </row>
    <row r="90" spans="1:6">
      <c r="A90" s="81"/>
      <c r="B90" s="81"/>
      <c r="C90" s="81"/>
      <c r="D90" s="81"/>
      <c r="E90" s="81"/>
      <c r="F90" s="81"/>
    </row>
    <row r="91" spans="1:6">
      <c r="A91" s="81"/>
      <c r="B91" s="81"/>
      <c r="C91" s="81"/>
      <c r="D91" s="81"/>
      <c r="E91" s="81"/>
      <c r="F91" s="81"/>
    </row>
    <row r="92" spans="1:6">
      <c r="A92" s="81"/>
      <c r="B92" s="81"/>
      <c r="C92" s="81"/>
      <c r="D92" s="81"/>
      <c r="E92" s="81"/>
      <c r="F92" s="81"/>
    </row>
    <row r="93" spans="1:6">
      <c r="A93" s="81"/>
      <c r="B93" s="81"/>
      <c r="C93" s="81"/>
      <c r="D93" s="81"/>
      <c r="E93" s="81"/>
      <c r="F93" s="81"/>
    </row>
    <row r="94" spans="1:6">
      <c r="A94" s="81"/>
      <c r="B94" s="81"/>
      <c r="C94" s="81"/>
      <c r="D94" s="81"/>
      <c r="E94" s="81"/>
      <c r="F94" s="81"/>
    </row>
    <row r="95" spans="1:6">
      <c r="A95" s="81"/>
      <c r="B95" s="81"/>
      <c r="C95" s="81"/>
      <c r="D95" s="81"/>
      <c r="E95" s="81"/>
      <c r="F95" s="81"/>
    </row>
    <row r="96" spans="1:6">
      <c r="A96" s="81"/>
      <c r="B96" s="81"/>
      <c r="C96" s="81"/>
      <c r="D96" s="81"/>
      <c r="E96" s="81"/>
      <c r="F96" s="81"/>
    </row>
    <row r="97" spans="1:6">
      <c r="A97" s="81"/>
      <c r="B97" s="81"/>
      <c r="C97" s="81"/>
      <c r="D97" s="81"/>
      <c r="E97" s="81"/>
      <c r="F97" s="81"/>
    </row>
    <row r="98" spans="1:6">
      <c r="A98" s="81"/>
      <c r="B98" s="81"/>
      <c r="C98" s="81"/>
      <c r="D98" s="81"/>
      <c r="E98" s="81"/>
      <c r="F98" s="81"/>
    </row>
    <row r="99" spans="1:6">
      <c r="A99" s="81"/>
      <c r="B99" s="81"/>
      <c r="C99" s="81"/>
      <c r="D99" s="81"/>
      <c r="E99" s="81"/>
      <c r="F99" s="81"/>
    </row>
    <row r="100" spans="1:6">
      <c r="A100" s="81"/>
      <c r="B100" s="81"/>
      <c r="C100" s="81"/>
      <c r="D100" s="81"/>
      <c r="E100" s="81"/>
      <c r="F100" s="81"/>
    </row>
    <row r="101" spans="1:6">
      <c r="A101" s="81"/>
      <c r="B101" s="81"/>
      <c r="C101" s="81"/>
      <c r="D101" s="81"/>
      <c r="E101" s="81"/>
      <c r="F101" s="81"/>
    </row>
    <row r="102" spans="1:6">
      <c r="A102" s="81"/>
      <c r="B102" s="81"/>
      <c r="C102" s="81"/>
      <c r="D102" s="81"/>
      <c r="E102" s="81"/>
      <c r="F102" s="81"/>
    </row>
    <row r="103" spans="1:6">
      <c r="A103" s="81"/>
      <c r="B103" s="81"/>
      <c r="C103" s="81"/>
      <c r="D103" s="81"/>
      <c r="E103" s="81"/>
      <c r="F103" s="81"/>
    </row>
    <row r="104" spans="1:6">
      <c r="A104" s="81"/>
      <c r="B104" s="81"/>
      <c r="C104" s="81"/>
      <c r="D104" s="81"/>
      <c r="E104" s="81"/>
      <c r="F104" s="81"/>
    </row>
    <row r="105" spans="1:6">
      <c r="A105" s="81"/>
      <c r="B105" s="81"/>
      <c r="C105" s="81"/>
      <c r="D105" s="81"/>
      <c r="E105" s="81"/>
      <c r="F105" s="81"/>
    </row>
    <row r="106" spans="1:6">
      <c r="A106" s="81"/>
      <c r="B106" s="81"/>
      <c r="C106" s="81"/>
      <c r="D106" s="81"/>
      <c r="E106" s="81"/>
      <c r="F106" s="81"/>
    </row>
    <row r="107" spans="1:6">
      <c r="A107" s="81"/>
      <c r="B107" s="81"/>
      <c r="C107" s="81"/>
      <c r="D107" s="81"/>
      <c r="E107" s="81"/>
      <c r="F107" s="81"/>
    </row>
    <row r="108" spans="1:6">
      <c r="A108" s="81"/>
      <c r="B108" s="81"/>
      <c r="C108" s="81"/>
      <c r="D108" s="81"/>
      <c r="E108" s="81"/>
      <c r="F108" s="81"/>
    </row>
    <row r="109" spans="1:6">
      <c r="A109" s="81"/>
      <c r="B109" s="81"/>
      <c r="C109" s="81"/>
      <c r="D109" s="81"/>
      <c r="E109" s="81"/>
      <c r="F109" s="81"/>
    </row>
    <row r="110" spans="1:6">
      <c r="A110" s="81"/>
      <c r="B110" s="81"/>
      <c r="C110" s="81"/>
      <c r="D110" s="81"/>
      <c r="E110" s="81"/>
      <c r="F110" s="81"/>
    </row>
    <row r="111" spans="1:6">
      <c r="A111" s="81"/>
      <c r="B111" s="81"/>
      <c r="C111" s="81"/>
      <c r="D111" s="81"/>
      <c r="E111" s="81"/>
      <c r="F111" s="81"/>
    </row>
    <row r="112" spans="1:6">
      <c r="A112" s="81"/>
      <c r="B112" s="81"/>
      <c r="C112" s="81"/>
      <c r="D112" s="81"/>
      <c r="E112" s="81"/>
      <c r="F112" s="81"/>
    </row>
    <row r="113" spans="1:6">
      <c r="A113" s="81"/>
      <c r="B113" s="81"/>
      <c r="C113" s="81"/>
      <c r="D113" s="81"/>
      <c r="E113" s="81"/>
      <c r="F113" s="81"/>
    </row>
    <row r="114" spans="1:6">
      <c r="A114" s="81"/>
      <c r="B114" s="81"/>
      <c r="C114" s="81"/>
      <c r="D114" s="81"/>
      <c r="E114" s="81"/>
      <c r="F114" s="81"/>
    </row>
    <row r="115" spans="1:6">
      <c r="A115" s="81"/>
      <c r="B115" s="81"/>
      <c r="C115" s="81"/>
      <c r="D115" s="81"/>
      <c r="E115" s="81"/>
      <c r="F115" s="81"/>
    </row>
    <row r="116" spans="1:6">
      <c r="A116" s="81"/>
      <c r="B116" s="81"/>
      <c r="C116" s="81"/>
      <c r="D116" s="81"/>
      <c r="E116" s="81"/>
      <c r="F116" s="81"/>
    </row>
    <row r="117" spans="1:6">
      <c r="A117" s="81"/>
      <c r="B117" s="81"/>
      <c r="C117" s="81"/>
      <c r="D117" s="81"/>
      <c r="E117" s="81"/>
      <c r="F117" s="81"/>
    </row>
    <row r="118" spans="1:6">
      <c r="A118" s="81"/>
      <c r="B118" s="81"/>
      <c r="C118" s="81"/>
      <c r="D118" s="81"/>
      <c r="E118" s="81"/>
      <c r="F118" s="81"/>
    </row>
    <row r="119" spans="1:6">
      <c r="A119" s="81"/>
      <c r="B119" s="81"/>
      <c r="C119" s="81"/>
      <c r="D119" s="81"/>
      <c r="E119" s="81"/>
      <c r="F119" s="81"/>
    </row>
    <row r="120" spans="1:6">
      <c r="A120" s="81"/>
      <c r="B120" s="81"/>
      <c r="C120" s="81"/>
      <c r="D120" s="81"/>
      <c r="E120" s="81"/>
      <c r="F120" s="81"/>
    </row>
    <row r="121" spans="1:6">
      <c r="A121" s="81"/>
      <c r="B121" s="81"/>
      <c r="C121" s="81"/>
      <c r="D121" s="81"/>
      <c r="E121" s="81"/>
      <c r="F121" s="81"/>
    </row>
    <row r="122" spans="1:6">
      <c r="A122" s="81"/>
      <c r="B122" s="81"/>
      <c r="C122" s="81"/>
      <c r="D122" s="81"/>
      <c r="E122" s="81"/>
      <c r="F122" s="81"/>
    </row>
    <row r="123" spans="1:6">
      <c r="A123" s="81"/>
      <c r="B123" s="81"/>
      <c r="C123" s="81"/>
      <c r="D123" s="81"/>
      <c r="E123" s="81"/>
      <c r="F123" s="81"/>
    </row>
    <row r="124" spans="1:6">
      <c r="A124" s="81"/>
      <c r="B124" s="81"/>
      <c r="C124" s="81"/>
      <c r="D124" s="81"/>
      <c r="E124" s="81"/>
      <c r="F124" s="81"/>
    </row>
    <row r="125" spans="1:6">
      <c r="A125" s="81"/>
      <c r="B125" s="81"/>
      <c r="C125" s="81"/>
      <c r="D125" s="81"/>
      <c r="E125" s="81"/>
      <c r="F125" s="81"/>
    </row>
    <row r="126" spans="1:6">
      <c r="A126" s="81"/>
      <c r="B126" s="81"/>
      <c r="C126" s="81"/>
      <c r="D126" s="81"/>
      <c r="E126" s="81"/>
      <c r="F126" s="81"/>
    </row>
    <row r="127" spans="1:6">
      <c r="A127" s="81"/>
      <c r="B127" s="81"/>
      <c r="C127" s="81"/>
      <c r="D127" s="81"/>
      <c r="E127" s="81"/>
      <c r="F127" s="81"/>
    </row>
    <row r="128" spans="1:6">
      <c r="A128" s="81"/>
      <c r="B128" s="81"/>
      <c r="C128" s="81"/>
      <c r="D128" s="81"/>
      <c r="E128" s="81"/>
      <c r="F128" s="81"/>
    </row>
    <row r="129" spans="1:6">
      <c r="A129" s="81"/>
      <c r="B129" s="81"/>
      <c r="C129" s="81"/>
      <c r="D129" s="81"/>
      <c r="E129" s="81"/>
      <c r="F129" s="81"/>
    </row>
    <row r="130" spans="1:6">
      <c r="A130" s="81"/>
      <c r="B130" s="81"/>
      <c r="C130" s="81"/>
      <c r="D130" s="81"/>
      <c r="E130" s="81"/>
      <c r="F130" s="81"/>
    </row>
    <row r="131" spans="1:6">
      <c r="A131" s="81"/>
      <c r="B131" s="81"/>
      <c r="C131" s="81"/>
      <c r="D131" s="81"/>
      <c r="E131" s="81"/>
      <c r="F131" s="81"/>
    </row>
    <row r="132" spans="1:6">
      <c r="A132" s="81"/>
      <c r="B132" s="81"/>
      <c r="C132" s="81"/>
      <c r="D132" s="81"/>
      <c r="E132" s="81"/>
      <c r="F132" s="81"/>
    </row>
    <row r="133" spans="1:6">
      <c r="A133" s="81"/>
      <c r="B133" s="81"/>
      <c r="C133" s="81"/>
      <c r="D133" s="81"/>
      <c r="E133" s="81"/>
      <c r="F133" s="81"/>
    </row>
    <row r="134" spans="1:6">
      <c r="A134" s="81"/>
      <c r="B134" s="81"/>
      <c r="C134" s="81"/>
      <c r="D134" s="81"/>
      <c r="E134" s="81"/>
      <c r="F134" s="81"/>
    </row>
    <row r="135" spans="1:6">
      <c r="A135" s="81"/>
      <c r="B135" s="81"/>
      <c r="C135" s="81"/>
      <c r="D135" s="81"/>
      <c r="E135" s="81"/>
      <c r="F135" s="81"/>
    </row>
    <row r="136" spans="1:6">
      <c r="A136" s="81"/>
      <c r="B136" s="81"/>
      <c r="C136" s="81"/>
      <c r="D136" s="81"/>
      <c r="E136" s="81"/>
      <c r="F136" s="81"/>
    </row>
    <row r="137" spans="1:6">
      <c r="A137" s="81"/>
      <c r="B137" s="81"/>
      <c r="C137" s="81"/>
      <c r="D137" s="81"/>
      <c r="E137" s="81"/>
      <c r="F137" s="81"/>
    </row>
    <row r="138" spans="1:6">
      <c r="A138" s="81"/>
      <c r="B138" s="81"/>
      <c r="C138" s="81"/>
      <c r="D138" s="81"/>
      <c r="E138" s="81"/>
      <c r="F138" s="81"/>
    </row>
    <row r="139" spans="1:6">
      <c r="A139" s="81"/>
      <c r="B139" s="81"/>
      <c r="C139" s="81"/>
      <c r="D139" s="81"/>
      <c r="E139" s="81"/>
      <c r="F139" s="81"/>
    </row>
    <row r="140" spans="1:6">
      <c r="A140" s="81"/>
      <c r="B140" s="81"/>
      <c r="C140" s="81"/>
      <c r="D140" s="81"/>
      <c r="E140" s="81"/>
      <c r="F140" s="81"/>
    </row>
    <row r="141" spans="1:6">
      <c r="A141" s="81"/>
      <c r="B141" s="81"/>
      <c r="C141" s="81"/>
      <c r="D141" s="81"/>
      <c r="E141" s="81"/>
      <c r="F141" s="81"/>
    </row>
    <row r="142" spans="1:6">
      <c r="A142" s="81"/>
      <c r="B142" s="81"/>
      <c r="C142" s="81"/>
      <c r="D142" s="81"/>
      <c r="E142" s="81"/>
      <c r="F142" s="81"/>
    </row>
    <row r="143" spans="1:6">
      <c r="A143" s="81"/>
      <c r="B143" s="81"/>
      <c r="C143" s="81"/>
      <c r="D143" s="81"/>
      <c r="E143" s="81"/>
      <c r="F143" s="81"/>
    </row>
    <row r="144" spans="1:6">
      <c r="A144" s="81"/>
      <c r="B144" s="81"/>
      <c r="C144" s="81"/>
      <c r="D144" s="81"/>
      <c r="E144" s="81"/>
      <c r="F144" s="81"/>
    </row>
    <row r="145" spans="1:6">
      <c r="A145" s="81"/>
      <c r="B145" s="81"/>
      <c r="C145" s="81"/>
      <c r="D145" s="81"/>
      <c r="E145" s="81"/>
      <c r="F145" s="81"/>
    </row>
    <row r="146" spans="1:6">
      <c r="A146" s="81"/>
      <c r="B146" s="81"/>
      <c r="C146" s="81"/>
      <c r="D146" s="81"/>
      <c r="E146" s="81"/>
      <c r="F146" s="81"/>
    </row>
  </sheetData>
  <sheetProtection selectLockedCells="1" selectUnlockedCells="1"/>
  <printOptions horizontalCentered="1"/>
  <pageMargins left="0.74791666666666667" right="0.74791666666666667" top="0.98402777777777772" bottom="0.98402777777777772" header="0.51180555555555551" footer="0.51180555555555551"/>
  <pageSetup paperSize="9" scale="9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tabSelected="1" workbookViewId="0">
      <selection activeCell="G59" sqref="G59"/>
    </sheetView>
  </sheetViews>
  <sheetFormatPr baseColWidth="10" defaultRowHeight="13"/>
  <cols>
    <col min="1" max="1" width="4.6640625" customWidth="1"/>
    <col min="2" max="2" width="6.6640625" customWidth="1"/>
    <col min="3" max="3" width="15.6640625" customWidth="1"/>
    <col min="4" max="4" width="44.6640625" customWidth="1"/>
    <col min="5" max="5" width="5.6640625" customWidth="1"/>
    <col min="6" max="6" width="9.6640625" customWidth="1"/>
    <col min="7" max="9" width="12.6640625" customWidth="1"/>
    <col min="10" max="15" width="0" hidden="1" customWidth="1"/>
    <col min="16" max="16" width="9.6640625" customWidth="1"/>
    <col min="17" max="26" width="0" hidden="1" customWidth="1"/>
    <col min="27" max="256" width="8.83203125" customWidth="1"/>
  </cols>
  <sheetData>
    <row r="1" spans="1:26">
      <c r="A1" s="83" t="s">
        <v>9</v>
      </c>
      <c r="B1" s="1"/>
      <c r="C1" s="1"/>
      <c r="D1" s="1"/>
      <c r="E1" s="83" t="s">
        <v>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W1">
        <v>30.126000000000001</v>
      </c>
    </row>
    <row r="2" spans="1:26">
      <c r="A2" s="83" t="s">
        <v>13</v>
      </c>
      <c r="B2" s="1"/>
      <c r="C2" s="1"/>
      <c r="D2" s="1"/>
      <c r="E2" s="83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6">
      <c r="A3" s="83" t="s">
        <v>12</v>
      </c>
      <c r="B3" s="1"/>
      <c r="C3" s="1"/>
      <c r="D3" s="1"/>
      <c r="E3" s="83" t="s">
        <v>48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6">
      <c r="A5" s="83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6">
      <c r="A6" s="83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6">
      <c r="A7" s="3" t="s">
        <v>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26" ht="14">
      <c r="A8" s="86" t="s">
        <v>60</v>
      </c>
      <c r="B8" s="86" t="s">
        <v>61</v>
      </c>
      <c r="C8" s="86" t="s">
        <v>62</v>
      </c>
      <c r="D8" s="86" t="s">
        <v>63</v>
      </c>
      <c r="E8" s="86" t="s">
        <v>64</v>
      </c>
      <c r="F8" s="86" t="s">
        <v>65</v>
      </c>
      <c r="G8" s="86" t="s">
        <v>16</v>
      </c>
      <c r="H8" s="86" t="s">
        <v>17</v>
      </c>
      <c r="I8" s="86" t="s">
        <v>66</v>
      </c>
      <c r="J8" s="86"/>
      <c r="K8" s="86"/>
      <c r="L8" s="86"/>
      <c r="M8" s="86"/>
      <c r="N8" s="86"/>
      <c r="O8" s="86"/>
      <c r="P8" s="86" t="s">
        <v>67</v>
      </c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>
      <c r="A9" s="100"/>
      <c r="B9" s="100"/>
      <c r="C9" s="101"/>
      <c r="D9" s="86" t="s">
        <v>53</v>
      </c>
      <c r="E9" s="100"/>
      <c r="F9" s="102"/>
      <c r="G9" s="88"/>
      <c r="H9" s="88"/>
      <c r="I9" s="88"/>
      <c r="J9" s="100"/>
      <c r="K9" s="100"/>
      <c r="L9" s="100"/>
      <c r="M9" s="100"/>
      <c r="N9" s="100"/>
      <c r="O9" s="100"/>
      <c r="P9" s="10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spans="1:26">
      <c r="A10" s="91"/>
      <c r="B10" s="91"/>
      <c r="C10" s="91"/>
      <c r="D10" s="91" t="s">
        <v>54</v>
      </c>
      <c r="E10" s="91"/>
      <c r="F10" s="103"/>
      <c r="G10" s="92"/>
      <c r="H10" s="92"/>
      <c r="I10" s="92"/>
      <c r="J10" s="91"/>
      <c r="K10" s="91"/>
      <c r="L10" s="91"/>
      <c r="M10" s="91"/>
      <c r="N10" s="91"/>
      <c r="O10" s="91"/>
      <c r="P10" s="91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5" customHeight="1">
      <c r="A11" s="104">
        <v>90</v>
      </c>
      <c r="B11" s="104" t="s">
        <v>68</v>
      </c>
      <c r="C11" s="105">
        <v>130001101</v>
      </c>
      <c r="D11" s="104" t="s">
        <v>69</v>
      </c>
      <c r="E11" s="104" t="s">
        <v>70</v>
      </c>
      <c r="F11" s="106">
        <v>1.2</v>
      </c>
      <c r="G11" s="107"/>
      <c r="H11" s="107"/>
      <c r="I11" s="107">
        <f t="shared" ref="I11:I22" si="0">ROUND(F11*(G11+H11),2)</f>
        <v>0</v>
      </c>
      <c r="J11" s="104">
        <f t="shared" ref="J11:J22" si="1">ROUND(F11*(N11),2)</f>
        <v>15.97</v>
      </c>
      <c r="K11" s="81">
        <f t="shared" ref="K11:K22" si="2">ROUND(F11*(O11),2)</f>
        <v>0</v>
      </c>
      <c r="L11" s="81">
        <f t="shared" ref="L11:L22" si="3">ROUND(F11*(G11+H11),2)</f>
        <v>0</v>
      </c>
      <c r="M11" s="81"/>
      <c r="N11" s="81">
        <v>13.31</v>
      </c>
      <c r="O11" s="81"/>
      <c r="P11" s="103">
        <f t="shared" ref="P11:P22" si="4">ROUND(F11*(R11),3)</f>
        <v>0</v>
      </c>
      <c r="Q11" s="108"/>
      <c r="R11" s="108">
        <v>0</v>
      </c>
      <c r="Z11">
        <v>0</v>
      </c>
    </row>
    <row r="12" spans="1:26" ht="25" customHeight="1">
      <c r="A12" s="104">
        <v>91</v>
      </c>
      <c r="B12" s="104" t="s">
        <v>68</v>
      </c>
      <c r="C12" s="105">
        <v>132201201</v>
      </c>
      <c r="D12" s="104" t="s">
        <v>71</v>
      </c>
      <c r="E12" s="104" t="s">
        <v>72</v>
      </c>
      <c r="F12" s="106">
        <v>16.181999999999999</v>
      </c>
      <c r="G12" s="107"/>
      <c r="H12" s="107"/>
      <c r="I12" s="107">
        <f t="shared" si="0"/>
        <v>0</v>
      </c>
      <c r="J12" s="104">
        <f t="shared" si="1"/>
        <v>204.38</v>
      </c>
      <c r="K12" s="81">
        <f t="shared" si="2"/>
        <v>0</v>
      </c>
      <c r="L12" s="81">
        <f t="shared" si="3"/>
        <v>0</v>
      </c>
      <c r="M12" s="81"/>
      <c r="N12" s="81">
        <v>12.63</v>
      </c>
      <c r="O12" s="81"/>
      <c r="P12" s="103">
        <f t="shared" si="4"/>
        <v>0</v>
      </c>
      <c r="Q12" s="108"/>
      <c r="R12" s="108">
        <v>0</v>
      </c>
      <c r="Z12">
        <v>0</v>
      </c>
    </row>
    <row r="13" spans="1:26" ht="25" customHeight="1">
      <c r="A13" s="104">
        <v>92</v>
      </c>
      <c r="B13" s="104" t="s">
        <v>68</v>
      </c>
      <c r="C13" s="105">
        <v>132201209</v>
      </c>
      <c r="D13" s="104" t="s">
        <v>73</v>
      </c>
      <c r="E13" s="104" t="s">
        <v>72</v>
      </c>
      <c r="F13" s="106">
        <v>16.181999999999999</v>
      </c>
      <c r="G13" s="107"/>
      <c r="H13" s="107"/>
      <c r="I13" s="107">
        <f t="shared" si="0"/>
        <v>0</v>
      </c>
      <c r="J13" s="104">
        <f t="shared" si="1"/>
        <v>11.65</v>
      </c>
      <c r="K13" s="81">
        <f t="shared" si="2"/>
        <v>0</v>
      </c>
      <c r="L13" s="81">
        <f t="shared" si="3"/>
        <v>0</v>
      </c>
      <c r="M13" s="81"/>
      <c r="N13" s="81">
        <v>0.72</v>
      </c>
      <c r="O13" s="81"/>
      <c r="P13" s="103">
        <f t="shared" si="4"/>
        <v>0</v>
      </c>
      <c r="Q13" s="108"/>
      <c r="R13" s="108">
        <v>0</v>
      </c>
      <c r="Z13">
        <v>0</v>
      </c>
    </row>
    <row r="14" spans="1:26" ht="25" customHeight="1">
      <c r="A14" s="104">
        <v>93</v>
      </c>
      <c r="B14" s="104" t="s">
        <v>68</v>
      </c>
      <c r="C14" s="105">
        <v>151101103</v>
      </c>
      <c r="D14" s="104" t="s">
        <v>74</v>
      </c>
      <c r="E14" s="104" t="s">
        <v>75</v>
      </c>
      <c r="F14" s="106">
        <v>17.98</v>
      </c>
      <c r="G14" s="107"/>
      <c r="H14" s="107"/>
      <c r="I14" s="107">
        <f t="shared" si="0"/>
        <v>0</v>
      </c>
      <c r="J14" s="104">
        <f t="shared" si="1"/>
        <v>143.47999999999999</v>
      </c>
      <c r="K14" s="81">
        <f t="shared" si="2"/>
        <v>0</v>
      </c>
      <c r="L14" s="81">
        <f t="shared" si="3"/>
        <v>0</v>
      </c>
      <c r="M14" s="81"/>
      <c r="N14" s="81">
        <v>7.98</v>
      </c>
      <c r="O14" s="81"/>
      <c r="P14" s="103">
        <f t="shared" si="4"/>
        <v>2.1000000000000001E-2</v>
      </c>
      <c r="Q14" s="108"/>
      <c r="R14" s="108">
        <v>1.1900000000000001E-3</v>
      </c>
      <c r="Z14">
        <v>0</v>
      </c>
    </row>
    <row r="15" spans="1:26" ht="25" customHeight="1">
      <c r="A15" s="104">
        <v>94</v>
      </c>
      <c r="B15" s="104" t="s">
        <v>68</v>
      </c>
      <c r="C15" s="105">
        <v>151201112</v>
      </c>
      <c r="D15" s="104" t="s">
        <v>76</v>
      </c>
      <c r="E15" s="104" t="s">
        <v>75</v>
      </c>
      <c r="F15" s="106">
        <v>17.98</v>
      </c>
      <c r="G15" s="107"/>
      <c r="H15" s="107"/>
      <c r="I15" s="107">
        <f t="shared" si="0"/>
        <v>0</v>
      </c>
      <c r="J15" s="104">
        <f t="shared" si="1"/>
        <v>34.520000000000003</v>
      </c>
      <c r="K15" s="81">
        <f t="shared" si="2"/>
        <v>0</v>
      </c>
      <c r="L15" s="81">
        <f t="shared" si="3"/>
        <v>0</v>
      </c>
      <c r="M15" s="81"/>
      <c r="N15" s="81">
        <v>1.92</v>
      </c>
      <c r="O15" s="81"/>
      <c r="P15" s="103">
        <f t="shared" si="4"/>
        <v>0</v>
      </c>
      <c r="Q15" s="108"/>
      <c r="R15" s="108">
        <v>0</v>
      </c>
      <c r="Z15">
        <v>0</v>
      </c>
    </row>
    <row r="16" spans="1:26" ht="25" customHeight="1">
      <c r="A16" s="104">
        <v>95</v>
      </c>
      <c r="B16" s="104" t="s">
        <v>68</v>
      </c>
      <c r="C16" s="105">
        <v>161101501</v>
      </c>
      <c r="D16" s="104" t="s">
        <v>77</v>
      </c>
      <c r="E16" s="104" t="s">
        <v>78</v>
      </c>
      <c r="F16" s="106">
        <v>16.181999999999999</v>
      </c>
      <c r="G16" s="107"/>
      <c r="H16" s="107"/>
      <c r="I16" s="107">
        <f t="shared" si="0"/>
        <v>0</v>
      </c>
      <c r="J16" s="104">
        <f t="shared" si="1"/>
        <v>465.39</v>
      </c>
      <c r="K16" s="81">
        <f t="shared" si="2"/>
        <v>0</v>
      </c>
      <c r="L16" s="81">
        <f t="shared" si="3"/>
        <v>0</v>
      </c>
      <c r="M16" s="81"/>
      <c r="N16" s="81">
        <v>28.76</v>
      </c>
      <c r="O16" s="81"/>
      <c r="P16" s="103">
        <f t="shared" si="4"/>
        <v>0</v>
      </c>
      <c r="Q16" s="108"/>
      <c r="R16" s="108">
        <v>0</v>
      </c>
      <c r="Z16">
        <v>0</v>
      </c>
    </row>
    <row r="17" spans="1:26" ht="25" customHeight="1">
      <c r="A17" s="104">
        <v>96</v>
      </c>
      <c r="B17" s="104" t="s">
        <v>68</v>
      </c>
      <c r="C17" s="105">
        <v>162401101</v>
      </c>
      <c r="D17" s="104" t="s">
        <v>79</v>
      </c>
      <c r="E17" s="104" t="s">
        <v>78</v>
      </c>
      <c r="F17" s="106">
        <v>5.0220000000000002</v>
      </c>
      <c r="G17" s="107"/>
      <c r="H17" s="107"/>
      <c r="I17" s="107">
        <f t="shared" si="0"/>
        <v>0</v>
      </c>
      <c r="J17" s="104">
        <f t="shared" si="1"/>
        <v>17.63</v>
      </c>
      <c r="K17" s="81">
        <f t="shared" si="2"/>
        <v>0</v>
      </c>
      <c r="L17" s="81">
        <f t="shared" si="3"/>
        <v>0</v>
      </c>
      <c r="M17" s="81"/>
      <c r="N17" s="81">
        <v>3.51</v>
      </c>
      <c r="O17" s="81"/>
      <c r="P17" s="103">
        <f t="shared" si="4"/>
        <v>0</v>
      </c>
      <c r="Q17" s="108"/>
      <c r="R17" s="108">
        <v>0</v>
      </c>
      <c r="Z17">
        <v>0</v>
      </c>
    </row>
    <row r="18" spans="1:26" ht="25" customHeight="1">
      <c r="A18" s="104">
        <v>97</v>
      </c>
      <c r="B18" s="104" t="s">
        <v>68</v>
      </c>
      <c r="C18" s="105">
        <v>174101101</v>
      </c>
      <c r="D18" s="104" t="s">
        <v>80</v>
      </c>
      <c r="E18" s="104" t="s">
        <v>72</v>
      </c>
      <c r="F18" s="106">
        <v>11.16</v>
      </c>
      <c r="G18" s="107"/>
      <c r="H18" s="107"/>
      <c r="I18" s="107">
        <f t="shared" si="0"/>
        <v>0</v>
      </c>
      <c r="J18" s="104">
        <f t="shared" si="1"/>
        <v>35.49</v>
      </c>
      <c r="K18" s="81">
        <f t="shared" si="2"/>
        <v>0</v>
      </c>
      <c r="L18" s="81">
        <f t="shared" si="3"/>
        <v>0</v>
      </c>
      <c r="M18" s="81"/>
      <c r="N18" s="81">
        <v>3.18</v>
      </c>
      <c r="O18" s="81"/>
      <c r="P18" s="103">
        <f t="shared" si="4"/>
        <v>0</v>
      </c>
      <c r="Q18" s="108"/>
      <c r="R18" s="108">
        <v>0</v>
      </c>
      <c r="Z18">
        <v>0</v>
      </c>
    </row>
    <row r="19" spans="1:26" ht="25" customHeight="1">
      <c r="A19" s="104">
        <v>98</v>
      </c>
      <c r="B19" s="104" t="s">
        <v>68</v>
      </c>
      <c r="C19" s="105">
        <v>175101101</v>
      </c>
      <c r="D19" s="104" t="s">
        <v>81</v>
      </c>
      <c r="E19" s="104" t="s">
        <v>78</v>
      </c>
      <c r="F19" s="106">
        <v>3.3479999999999999</v>
      </c>
      <c r="G19" s="107"/>
      <c r="H19" s="107"/>
      <c r="I19" s="107">
        <f t="shared" si="0"/>
        <v>0</v>
      </c>
      <c r="J19" s="104">
        <f t="shared" si="1"/>
        <v>40.11</v>
      </c>
      <c r="K19" s="81">
        <f t="shared" si="2"/>
        <v>0</v>
      </c>
      <c r="L19" s="81">
        <f t="shared" si="3"/>
        <v>0</v>
      </c>
      <c r="M19" s="81"/>
      <c r="N19" s="81">
        <v>11.98</v>
      </c>
      <c r="O19" s="81"/>
      <c r="P19" s="103">
        <f t="shared" si="4"/>
        <v>0</v>
      </c>
      <c r="Q19" s="108"/>
      <c r="R19" s="108">
        <v>0</v>
      </c>
      <c r="Z19">
        <v>0</v>
      </c>
    </row>
    <row r="20" spans="1:26" ht="25" customHeight="1">
      <c r="A20" s="104">
        <v>99</v>
      </c>
      <c r="B20" s="104" t="s">
        <v>68</v>
      </c>
      <c r="C20" s="105">
        <v>175101209</v>
      </c>
      <c r="D20" s="104" t="s">
        <v>82</v>
      </c>
      <c r="E20" s="104" t="s">
        <v>72</v>
      </c>
      <c r="F20" s="106">
        <v>3.3479999999999999</v>
      </c>
      <c r="G20" s="107"/>
      <c r="H20" s="107"/>
      <c r="I20" s="107">
        <f t="shared" si="0"/>
        <v>0</v>
      </c>
      <c r="J20" s="104">
        <f t="shared" si="1"/>
        <v>20.36</v>
      </c>
      <c r="K20" s="81">
        <f t="shared" si="2"/>
        <v>0</v>
      </c>
      <c r="L20" s="81">
        <f t="shared" si="3"/>
        <v>0</v>
      </c>
      <c r="M20" s="81"/>
      <c r="N20" s="81">
        <v>6.08</v>
      </c>
      <c r="O20" s="81"/>
      <c r="P20" s="103">
        <f t="shared" si="4"/>
        <v>0</v>
      </c>
      <c r="Q20" s="108"/>
      <c r="R20" s="108">
        <v>0</v>
      </c>
      <c r="Z20">
        <v>0</v>
      </c>
    </row>
    <row r="21" spans="1:26" ht="25" customHeight="1">
      <c r="A21" s="104">
        <v>100</v>
      </c>
      <c r="B21" s="104" t="s">
        <v>83</v>
      </c>
      <c r="C21" s="105">
        <v>113107122</v>
      </c>
      <c r="D21" s="104" t="s">
        <v>84</v>
      </c>
      <c r="E21" s="104" t="s">
        <v>85</v>
      </c>
      <c r="F21" s="106">
        <v>3.15</v>
      </c>
      <c r="G21" s="107"/>
      <c r="H21" s="107"/>
      <c r="I21" s="107">
        <f t="shared" si="0"/>
        <v>0</v>
      </c>
      <c r="J21" s="104">
        <f t="shared" si="1"/>
        <v>25.2</v>
      </c>
      <c r="K21" s="81">
        <f t="shared" si="2"/>
        <v>0</v>
      </c>
      <c r="L21" s="81">
        <f t="shared" si="3"/>
        <v>0</v>
      </c>
      <c r="M21" s="81"/>
      <c r="N21" s="81">
        <v>8</v>
      </c>
      <c r="O21" s="81"/>
      <c r="P21" s="103">
        <f t="shared" si="4"/>
        <v>0</v>
      </c>
      <c r="Q21" s="108"/>
      <c r="R21" s="108">
        <v>0</v>
      </c>
      <c r="Z21">
        <v>0</v>
      </c>
    </row>
    <row r="22" spans="1:26" ht="25" customHeight="1">
      <c r="A22" s="104">
        <v>101</v>
      </c>
      <c r="B22" s="104" t="s">
        <v>83</v>
      </c>
      <c r="C22" s="105">
        <v>113107131</v>
      </c>
      <c r="D22" s="104" t="s">
        <v>86</v>
      </c>
      <c r="E22" s="104" t="s">
        <v>85</v>
      </c>
      <c r="F22" s="106">
        <v>3.15</v>
      </c>
      <c r="G22" s="107"/>
      <c r="H22" s="107"/>
      <c r="I22" s="107">
        <f t="shared" si="0"/>
        <v>0</v>
      </c>
      <c r="J22" s="104">
        <f t="shared" si="1"/>
        <v>52.38</v>
      </c>
      <c r="K22" s="81">
        <f t="shared" si="2"/>
        <v>0</v>
      </c>
      <c r="L22" s="81">
        <f t="shared" si="3"/>
        <v>0</v>
      </c>
      <c r="M22" s="81"/>
      <c r="N22" s="81">
        <v>16.63</v>
      </c>
      <c r="O22" s="81"/>
      <c r="P22" s="103">
        <f t="shared" si="4"/>
        <v>0</v>
      </c>
      <c r="Q22" s="108"/>
      <c r="R22" s="108">
        <v>0</v>
      </c>
      <c r="Z22">
        <v>0</v>
      </c>
    </row>
    <row r="23" spans="1:26">
      <c r="A23" s="91"/>
      <c r="B23" s="91"/>
      <c r="C23" s="91"/>
      <c r="D23" s="91" t="s">
        <v>54</v>
      </c>
      <c r="E23" s="91"/>
      <c r="F23" s="103"/>
      <c r="G23" s="95">
        <f>ROUND((SUM(L10:L22))/1,2)</f>
        <v>0</v>
      </c>
      <c r="H23" s="95">
        <f>ROUND((SUM(M10:M22))/1,2)</f>
        <v>0</v>
      </c>
      <c r="I23" s="95">
        <f>ROUND((SUM(I10:I22))/1,2)</f>
        <v>0</v>
      </c>
      <c r="J23" s="91"/>
      <c r="K23" s="91"/>
      <c r="L23" s="91">
        <f>ROUND((SUM(L10:L22))/1,2)</f>
        <v>0</v>
      </c>
      <c r="M23" s="91">
        <f>ROUND((SUM(M10:M22))/1,2)</f>
        <v>0</v>
      </c>
      <c r="N23" s="91"/>
      <c r="O23" s="91"/>
      <c r="P23" s="109">
        <f>ROUND((SUM(P10:P22))/1,2)</f>
        <v>0.02</v>
      </c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>
      <c r="A24" s="81"/>
      <c r="B24" s="81"/>
      <c r="C24" s="81"/>
      <c r="D24" s="81"/>
      <c r="E24" s="81"/>
      <c r="F24" s="110"/>
      <c r="G24" s="97"/>
      <c r="H24" s="97"/>
      <c r="I24" s="97"/>
      <c r="J24" s="81"/>
      <c r="K24" s="81"/>
      <c r="L24" s="81"/>
      <c r="M24" s="81"/>
      <c r="N24" s="81"/>
      <c r="O24" s="81"/>
      <c r="P24" s="81"/>
    </row>
    <row r="25" spans="1:26">
      <c r="A25" s="91"/>
      <c r="B25" s="91"/>
      <c r="C25" s="91"/>
      <c r="D25" s="91" t="s">
        <v>55</v>
      </c>
      <c r="E25" s="91"/>
      <c r="F25" s="103"/>
      <c r="G25" s="92"/>
      <c r="H25" s="92"/>
      <c r="I25" s="92"/>
      <c r="J25" s="91"/>
      <c r="K25" s="91"/>
      <c r="L25" s="91"/>
      <c r="M25" s="91"/>
      <c r="N25" s="91"/>
      <c r="O25" s="91"/>
      <c r="P25" s="91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25" customHeight="1">
      <c r="A26" s="104">
        <v>102</v>
      </c>
      <c r="B26" s="104" t="s">
        <v>87</v>
      </c>
      <c r="C26" s="105">
        <v>451573111</v>
      </c>
      <c r="D26" s="104" t="s">
        <v>88</v>
      </c>
      <c r="E26" s="104" t="s">
        <v>72</v>
      </c>
      <c r="F26" s="106">
        <v>1.6739999999999999</v>
      </c>
      <c r="G26" s="107"/>
      <c r="H26" s="107"/>
      <c r="I26" s="107">
        <f>ROUND(F26*(G26+H26),2)</f>
        <v>0</v>
      </c>
      <c r="J26" s="104">
        <f>ROUND(F26*(N26),2)</f>
        <v>57.17</v>
      </c>
      <c r="K26" s="81">
        <f>ROUND(F26*(O26),2)</f>
        <v>0</v>
      </c>
      <c r="L26" s="81">
        <f>ROUND(F26*(G26+H26),2)</f>
        <v>0</v>
      </c>
      <c r="M26" s="81"/>
      <c r="N26" s="81">
        <v>34.15</v>
      </c>
      <c r="O26" s="81"/>
      <c r="P26" s="103">
        <f>ROUND(F26*(R26),3)</f>
        <v>3.165</v>
      </c>
      <c r="Q26" s="108"/>
      <c r="R26" s="108">
        <v>1.8907700000000001</v>
      </c>
      <c r="Z26">
        <v>0</v>
      </c>
    </row>
    <row r="27" spans="1:26" ht="25" customHeight="1">
      <c r="A27" s="104">
        <v>103</v>
      </c>
      <c r="B27" s="104" t="s">
        <v>89</v>
      </c>
      <c r="C27" s="105">
        <v>583371970</v>
      </c>
      <c r="D27" s="104" t="s">
        <v>90</v>
      </c>
      <c r="E27" s="104" t="s">
        <v>70</v>
      </c>
      <c r="F27" s="106">
        <v>1.6739999999999999</v>
      </c>
      <c r="G27" s="107"/>
      <c r="H27" s="107"/>
      <c r="I27" s="107">
        <f>ROUND(F27*(G27+H27),2)</f>
        <v>0</v>
      </c>
      <c r="J27" s="104">
        <f>ROUND(F27*(N27),2)</f>
        <v>20.72</v>
      </c>
      <c r="K27" s="81">
        <f>ROUND(F27*(O27),2)</f>
        <v>0</v>
      </c>
      <c r="L27" s="81"/>
      <c r="M27" s="81">
        <f>ROUND(F27*(G27+H27),2)</f>
        <v>0</v>
      </c>
      <c r="N27" s="81">
        <v>12.38</v>
      </c>
      <c r="O27" s="81"/>
      <c r="P27" s="103">
        <f>ROUND(F27*(R27),3)</f>
        <v>0.502</v>
      </c>
      <c r="Q27" s="108"/>
      <c r="R27" s="108">
        <v>0.3</v>
      </c>
      <c r="Z27">
        <v>0</v>
      </c>
    </row>
    <row r="28" spans="1:26" ht="25" customHeight="1">
      <c r="A28" s="104">
        <v>104</v>
      </c>
      <c r="B28" s="104" t="s">
        <v>91</v>
      </c>
      <c r="C28" s="105">
        <v>583311370</v>
      </c>
      <c r="D28" s="104" t="s">
        <v>92</v>
      </c>
      <c r="E28" s="104" t="s">
        <v>78</v>
      </c>
      <c r="F28" s="106">
        <v>3.3479999999999999</v>
      </c>
      <c r="G28" s="107"/>
      <c r="H28" s="107"/>
      <c r="I28" s="107">
        <f>ROUND(F28*(G28+H28),2)</f>
        <v>0</v>
      </c>
      <c r="J28" s="104">
        <f>ROUND(F28*(N28),2)</f>
        <v>41.05</v>
      </c>
      <c r="K28" s="81">
        <f>ROUND(F28*(O28),2)</f>
        <v>0</v>
      </c>
      <c r="L28" s="81"/>
      <c r="M28" s="81">
        <f>ROUND(F28*(G28+H28),2)</f>
        <v>0</v>
      </c>
      <c r="N28" s="81">
        <v>12.26</v>
      </c>
      <c r="O28" s="81"/>
      <c r="P28" s="103">
        <f>ROUND(F28*(R28),3)</f>
        <v>5.5910000000000002</v>
      </c>
      <c r="Q28" s="108"/>
      <c r="R28" s="108">
        <v>1.67</v>
      </c>
      <c r="Z28">
        <v>0</v>
      </c>
    </row>
    <row r="29" spans="1:26">
      <c r="A29" s="91"/>
      <c r="B29" s="91"/>
      <c r="C29" s="91"/>
      <c r="D29" s="91" t="s">
        <v>55</v>
      </c>
      <c r="E29" s="91"/>
      <c r="F29" s="103"/>
      <c r="G29" s="95">
        <f>ROUND((SUM(L25:L28))/1,2)</f>
        <v>0</v>
      </c>
      <c r="H29" s="95">
        <f>ROUND((SUM(M25:M28))/1,2)</f>
        <v>0</v>
      </c>
      <c r="I29" s="95">
        <f>ROUND((SUM(I25:I28))/1,2)</f>
        <v>0</v>
      </c>
      <c r="J29" s="91"/>
      <c r="K29" s="91"/>
      <c r="L29" s="91">
        <f>ROUND((SUM(L25:L28))/1,2)</f>
        <v>0</v>
      </c>
      <c r="M29" s="91">
        <f>ROUND((SUM(M25:M28))/1,2)</f>
        <v>0</v>
      </c>
      <c r="N29" s="91"/>
      <c r="O29" s="91"/>
      <c r="P29" s="109">
        <f>ROUND((SUM(P25:P28))/1,2)</f>
        <v>9.26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>
      <c r="A30" s="81"/>
      <c r="B30" s="81"/>
      <c r="C30" s="81"/>
      <c r="D30" s="81"/>
      <c r="E30" s="81"/>
      <c r="F30" s="110"/>
      <c r="G30" s="97"/>
      <c r="H30" s="97"/>
      <c r="I30" s="97"/>
      <c r="J30" s="81"/>
      <c r="K30" s="81"/>
      <c r="L30" s="81"/>
      <c r="M30" s="81"/>
      <c r="N30" s="81"/>
      <c r="O30" s="81"/>
      <c r="P30" s="81"/>
    </row>
    <row r="31" spans="1:26">
      <c r="A31" s="91"/>
      <c r="B31" s="91"/>
      <c r="C31" s="91"/>
      <c r="D31" s="91" t="s">
        <v>56</v>
      </c>
      <c r="E31" s="91"/>
      <c r="F31" s="103"/>
      <c r="G31" s="92"/>
      <c r="H31" s="92"/>
      <c r="I31" s="92"/>
      <c r="J31" s="91"/>
      <c r="K31" s="91"/>
      <c r="L31" s="91"/>
      <c r="M31" s="91"/>
      <c r="N31" s="91"/>
      <c r="O31" s="91"/>
      <c r="P31" s="91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5" customHeight="1">
      <c r="A32" s="104">
        <v>105</v>
      </c>
      <c r="B32" s="104" t="s">
        <v>93</v>
      </c>
      <c r="C32" s="105">
        <v>565191111</v>
      </c>
      <c r="D32" s="104" t="s">
        <v>94</v>
      </c>
      <c r="E32" s="104" t="s">
        <v>95</v>
      </c>
      <c r="F32" s="106">
        <v>3.15</v>
      </c>
      <c r="G32" s="107"/>
      <c r="H32" s="107"/>
      <c r="I32" s="107">
        <f>ROUND(F32*(G32+H32),2)</f>
        <v>0</v>
      </c>
      <c r="J32" s="104">
        <f>ROUND(F32*(N32),2)</f>
        <v>92.99</v>
      </c>
      <c r="K32" s="81">
        <f>ROUND(F32*(O32),2)</f>
        <v>0</v>
      </c>
      <c r="L32" s="81">
        <f>ROUND(F32*(G32+H32),2)</f>
        <v>0</v>
      </c>
      <c r="M32" s="81"/>
      <c r="N32" s="81">
        <v>29.52</v>
      </c>
      <c r="O32" s="81"/>
      <c r="P32" s="103">
        <f>ROUND(F32*(R32),3)</f>
        <v>1.6619999999999999</v>
      </c>
      <c r="Q32" s="108"/>
      <c r="R32" s="108">
        <v>0.52749999999999997</v>
      </c>
      <c r="Z32">
        <v>0</v>
      </c>
    </row>
    <row r="33" spans="1:26" ht="25" customHeight="1">
      <c r="A33" s="104">
        <v>106</v>
      </c>
      <c r="B33" s="104" t="s">
        <v>93</v>
      </c>
      <c r="C33" s="105">
        <v>567121115</v>
      </c>
      <c r="D33" s="104" t="s">
        <v>96</v>
      </c>
      <c r="E33" s="104" t="s">
        <v>75</v>
      </c>
      <c r="F33" s="106">
        <v>3.15</v>
      </c>
      <c r="G33" s="107"/>
      <c r="H33" s="107"/>
      <c r="I33" s="107">
        <f>ROUND(F33*(G33+H33),2)</f>
        <v>0</v>
      </c>
      <c r="J33" s="104">
        <f>ROUND(F33*(N33),2)</f>
        <v>47.53</v>
      </c>
      <c r="K33" s="81">
        <f>ROUND(F33*(O33),2)</f>
        <v>0</v>
      </c>
      <c r="L33" s="81">
        <f>ROUND(F33*(G33+H33),2)</f>
        <v>0</v>
      </c>
      <c r="M33" s="81"/>
      <c r="N33" s="81">
        <v>15.09</v>
      </c>
      <c r="O33" s="81"/>
      <c r="P33" s="103">
        <f>ROUND(F33*(R33),3)</f>
        <v>1.08</v>
      </c>
      <c r="Q33" s="108"/>
      <c r="R33" s="108">
        <v>0.34300000000000003</v>
      </c>
      <c r="Z33">
        <v>0</v>
      </c>
    </row>
    <row r="34" spans="1:26" ht="25" customHeight="1">
      <c r="A34" s="104">
        <v>107</v>
      </c>
      <c r="B34" s="104" t="s">
        <v>97</v>
      </c>
      <c r="C34" s="105">
        <v>566201111</v>
      </c>
      <c r="D34" s="104" t="s">
        <v>98</v>
      </c>
      <c r="E34" s="104" t="s">
        <v>95</v>
      </c>
      <c r="F34" s="106">
        <v>3.15</v>
      </c>
      <c r="G34" s="107"/>
      <c r="H34" s="107"/>
      <c r="I34" s="107">
        <f>ROUND(F34*(G34+H34),2)</f>
        <v>0</v>
      </c>
      <c r="J34" s="104">
        <f>ROUND(F34*(N34),2)</f>
        <v>5.23</v>
      </c>
      <c r="K34" s="81">
        <f>ROUND(F34*(O34),2)</f>
        <v>0</v>
      </c>
      <c r="L34" s="81">
        <f>ROUND(F34*(G34+H34),2)</f>
        <v>0</v>
      </c>
      <c r="M34" s="81"/>
      <c r="N34" s="81">
        <v>1.66</v>
      </c>
      <c r="O34" s="81"/>
      <c r="P34" s="103">
        <f>ROUND(F34*(R34),3)</f>
        <v>0.186</v>
      </c>
      <c r="Q34" s="108"/>
      <c r="R34" s="108">
        <v>5.9089999999999997E-2</v>
      </c>
      <c r="Z34">
        <v>0</v>
      </c>
    </row>
    <row r="35" spans="1:26" ht="25" customHeight="1">
      <c r="A35" s="104">
        <v>108</v>
      </c>
      <c r="B35" s="104" t="s">
        <v>97</v>
      </c>
      <c r="C35" s="105">
        <v>572942111</v>
      </c>
      <c r="D35" s="104" t="s">
        <v>99</v>
      </c>
      <c r="E35" s="104" t="s">
        <v>75</v>
      </c>
      <c r="F35" s="106">
        <v>3.15</v>
      </c>
      <c r="G35" s="107"/>
      <c r="H35" s="107"/>
      <c r="I35" s="107">
        <f>ROUND(F35*(G35+H35),2)</f>
        <v>0</v>
      </c>
      <c r="J35" s="104">
        <f>ROUND(F35*(N35),2)</f>
        <v>48.2</v>
      </c>
      <c r="K35" s="81">
        <f>ROUND(F35*(O35),2)</f>
        <v>0</v>
      </c>
      <c r="L35" s="81">
        <f>ROUND(F35*(G35+H35),2)</f>
        <v>0</v>
      </c>
      <c r="M35" s="81"/>
      <c r="N35" s="81">
        <v>15.3</v>
      </c>
      <c r="O35" s="81"/>
      <c r="P35" s="103">
        <f>ROUND(F35*(R35),3)</f>
        <v>0.245</v>
      </c>
      <c r="Q35" s="108"/>
      <c r="R35" s="108">
        <v>7.7780000000000002E-2</v>
      </c>
      <c r="Z35">
        <v>0</v>
      </c>
    </row>
    <row r="36" spans="1:26">
      <c r="A36" s="81"/>
      <c r="B36" s="81"/>
      <c r="C36" s="81"/>
      <c r="D36" s="81"/>
      <c r="E36" s="81"/>
      <c r="F36" s="110"/>
      <c r="G36" s="97"/>
      <c r="H36" s="97"/>
      <c r="I36" s="97"/>
      <c r="J36" s="81"/>
      <c r="K36" s="81"/>
      <c r="L36" s="81"/>
      <c r="M36" s="81"/>
      <c r="N36" s="81"/>
      <c r="O36" s="81"/>
      <c r="P36" s="81"/>
    </row>
    <row r="37" spans="1:26">
      <c r="A37" s="91"/>
      <c r="B37" s="91"/>
      <c r="C37" s="91"/>
      <c r="D37" s="91" t="s">
        <v>56</v>
      </c>
      <c r="E37" s="91"/>
      <c r="F37" s="103"/>
      <c r="G37" s="95">
        <f>ROUND((SUM(L31:L36))/1,2)</f>
        <v>0</v>
      </c>
      <c r="H37" s="95">
        <f>ROUND((SUM(M31:M36))/1,2)</f>
        <v>0</v>
      </c>
      <c r="I37" s="95">
        <f>ROUND((SUM(I31:I36))/1,2)</f>
        <v>0</v>
      </c>
      <c r="J37" s="91"/>
      <c r="K37" s="91"/>
      <c r="L37" s="91">
        <f>ROUND((SUM(L31:L36))/1,2)</f>
        <v>0</v>
      </c>
      <c r="M37" s="91">
        <f>ROUND((SUM(M31:M36))/1,2)</f>
        <v>0</v>
      </c>
      <c r="N37" s="91"/>
      <c r="O37" s="91"/>
      <c r="P37" s="109">
        <f>ROUND((SUM(P31:P36))/1,2)</f>
        <v>3.17</v>
      </c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>
      <c r="A38" s="81"/>
      <c r="B38" s="81"/>
      <c r="C38" s="81"/>
      <c r="D38" s="81"/>
      <c r="E38" s="81"/>
      <c r="F38" s="110"/>
      <c r="G38" s="97"/>
      <c r="H38" s="97"/>
      <c r="I38" s="97"/>
      <c r="J38" s="81"/>
      <c r="K38" s="81"/>
      <c r="L38" s="81"/>
      <c r="M38" s="81"/>
      <c r="N38" s="81"/>
      <c r="O38" s="81"/>
      <c r="P38" s="81"/>
    </row>
    <row r="39" spans="1:26">
      <c r="A39" s="91"/>
      <c r="B39" s="91"/>
      <c r="C39" s="91"/>
      <c r="D39" s="91" t="s">
        <v>57</v>
      </c>
      <c r="E39" s="91"/>
      <c r="F39" s="103"/>
      <c r="G39" s="92"/>
      <c r="H39" s="92"/>
      <c r="I39" s="92"/>
      <c r="J39" s="91"/>
      <c r="K39" s="91"/>
      <c r="L39" s="91"/>
      <c r="M39" s="91"/>
      <c r="N39" s="91"/>
      <c r="O39" s="91"/>
      <c r="P39" s="91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5" customHeight="1">
      <c r="A40" s="104">
        <v>109</v>
      </c>
      <c r="B40" s="104" t="s">
        <v>87</v>
      </c>
      <c r="C40" s="105">
        <v>871171121</v>
      </c>
      <c r="D40" s="104" t="s">
        <v>100</v>
      </c>
      <c r="E40" s="104" t="s">
        <v>101</v>
      </c>
      <c r="F40" s="106">
        <v>13</v>
      </c>
      <c r="G40" s="107"/>
      <c r="H40" s="107"/>
      <c r="I40" s="107">
        <f t="shared" ref="I40:I54" si="5">ROUND(F40*(G40+H40),2)</f>
        <v>0</v>
      </c>
      <c r="J40" s="104">
        <f t="shared" ref="J40:J54" si="6">ROUND(F40*(N40),2)</f>
        <v>1.3</v>
      </c>
      <c r="K40" s="81">
        <f t="shared" ref="K40:K54" si="7">ROUND(F40*(O40),2)</f>
        <v>0</v>
      </c>
      <c r="L40" s="81">
        <f t="shared" ref="L40:L50" si="8">ROUND(F40*(G40+H40),2)</f>
        <v>0</v>
      </c>
      <c r="M40" s="81"/>
      <c r="N40" s="81">
        <v>0.1</v>
      </c>
      <c r="O40" s="81"/>
      <c r="P40" s="103">
        <f t="shared" ref="P40:P54" si="9">ROUND(F40*(R40),3)</f>
        <v>0</v>
      </c>
      <c r="Q40" s="108"/>
      <c r="R40" s="108">
        <v>0</v>
      </c>
      <c r="Z40">
        <v>0</v>
      </c>
    </row>
    <row r="41" spans="1:26" ht="25" customHeight="1">
      <c r="A41" s="104">
        <v>110</v>
      </c>
      <c r="B41" s="104" t="s">
        <v>87</v>
      </c>
      <c r="C41" s="105">
        <v>891269111</v>
      </c>
      <c r="D41" s="104" t="s">
        <v>102</v>
      </c>
      <c r="E41" s="104" t="s">
        <v>103</v>
      </c>
      <c r="F41" s="106">
        <v>1</v>
      </c>
      <c r="G41" s="107"/>
      <c r="H41" s="107"/>
      <c r="I41" s="107">
        <f t="shared" si="5"/>
        <v>0</v>
      </c>
      <c r="J41" s="104">
        <f t="shared" si="6"/>
        <v>33.770000000000003</v>
      </c>
      <c r="K41" s="81">
        <f t="shared" si="7"/>
        <v>0</v>
      </c>
      <c r="L41" s="81">
        <f t="shared" si="8"/>
        <v>0</v>
      </c>
      <c r="M41" s="81"/>
      <c r="N41" s="81">
        <v>33.770000000000003</v>
      </c>
      <c r="O41" s="81"/>
      <c r="P41" s="103">
        <f t="shared" si="9"/>
        <v>0</v>
      </c>
      <c r="Q41" s="108"/>
      <c r="R41" s="108">
        <v>0</v>
      </c>
      <c r="Z41">
        <v>0</v>
      </c>
    </row>
    <row r="42" spans="1:26" ht="25" customHeight="1">
      <c r="A42" s="104">
        <v>111</v>
      </c>
      <c r="B42" s="104" t="s">
        <v>87</v>
      </c>
      <c r="C42" s="105">
        <v>892233111</v>
      </c>
      <c r="D42" s="104" t="s">
        <v>104</v>
      </c>
      <c r="E42" s="104" t="s">
        <v>105</v>
      </c>
      <c r="F42" s="106">
        <v>13</v>
      </c>
      <c r="G42" s="107"/>
      <c r="H42" s="107"/>
      <c r="I42" s="107">
        <f t="shared" si="5"/>
        <v>0</v>
      </c>
      <c r="J42" s="104">
        <f t="shared" si="6"/>
        <v>28.6</v>
      </c>
      <c r="K42" s="81">
        <f t="shared" si="7"/>
        <v>0</v>
      </c>
      <c r="L42" s="81">
        <f t="shared" si="8"/>
        <v>0</v>
      </c>
      <c r="M42" s="81"/>
      <c r="N42" s="81">
        <v>2.2000000000000002</v>
      </c>
      <c r="O42" s="81"/>
      <c r="P42" s="103">
        <f t="shared" si="9"/>
        <v>0</v>
      </c>
      <c r="Q42" s="108"/>
      <c r="R42" s="108">
        <v>0</v>
      </c>
      <c r="Z42">
        <v>0</v>
      </c>
    </row>
    <row r="43" spans="1:26" ht="25" customHeight="1">
      <c r="A43" s="104">
        <v>112</v>
      </c>
      <c r="B43" s="104" t="s">
        <v>87</v>
      </c>
      <c r="C43" s="105">
        <v>892241111</v>
      </c>
      <c r="D43" s="104" t="s">
        <v>106</v>
      </c>
      <c r="E43" s="104" t="s">
        <v>101</v>
      </c>
      <c r="F43" s="106">
        <v>13</v>
      </c>
      <c r="G43" s="107"/>
      <c r="H43" s="107"/>
      <c r="I43" s="107">
        <f t="shared" si="5"/>
        <v>0</v>
      </c>
      <c r="J43" s="104">
        <f t="shared" si="6"/>
        <v>6.24</v>
      </c>
      <c r="K43" s="81">
        <f t="shared" si="7"/>
        <v>0</v>
      </c>
      <c r="L43" s="81">
        <f t="shared" si="8"/>
        <v>0</v>
      </c>
      <c r="M43" s="81"/>
      <c r="N43" s="81">
        <v>0.48</v>
      </c>
      <c r="O43" s="81"/>
      <c r="P43" s="103">
        <f t="shared" si="9"/>
        <v>0</v>
      </c>
      <c r="Q43" s="108"/>
      <c r="R43" s="108">
        <v>0</v>
      </c>
      <c r="Z43">
        <v>0</v>
      </c>
    </row>
    <row r="44" spans="1:26" ht="25" customHeight="1">
      <c r="A44" s="104">
        <v>113</v>
      </c>
      <c r="B44" s="104" t="s">
        <v>107</v>
      </c>
      <c r="C44" s="105" t="s">
        <v>108</v>
      </c>
      <c r="D44" s="104" t="s">
        <v>109</v>
      </c>
      <c r="E44" s="104" t="s">
        <v>103</v>
      </c>
      <c r="F44" s="106">
        <v>1</v>
      </c>
      <c r="G44" s="107"/>
      <c r="H44" s="107"/>
      <c r="I44" s="107">
        <f t="shared" si="5"/>
        <v>0</v>
      </c>
      <c r="J44" s="104">
        <f t="shared" si="6"/>
        <v>125</v>
      </c>
      <c r="K44" s="81">
        <f t="shared" si="7"/>
        <v>0</v>
      </c>
      <c r="L44" s="81">
        <f t="shared" si="8"/>
        <v>0</v>
      </c>
      <c r="M44" s="81"/>
      <c r="N44" s="81">
        <v>125</v>
      </c>
      <c r="O44" s="81"/>
      <c r="P44" s="103">
        <f t="shared" si="9"/>
        <v>0.5</v>
      </c>
      <c r="Q44" s="108"/>
      <c r="R44" s="108">
        <v>0.5</v>
      </c>
      <c r="Z44">
        <v>0</v>
      </c>
    </row>
    <row r="45" spans="1:26" ht="25" customHeight="1">
      <c r="A45" s="104">
        <v>114</v>
      </c>
      <c r="B45" s="104" t="s">
        <v>107</v>
      </c>
      <c r="C45" s="105" t="s">
        <v>110</v>
      </c>
      <c r="D45" s="104" t="s">
        <v>111</v>
      </c>
      <c r="E45" s="104" t="s">
        <v>103</v>
      </c>
      <c r="F45" s="106">
        <v>1</v>
      </c>
      <c r="G45" s="107"/>
      <c r="H45" s="107"/>
      <c r="I45" s="107">
        <f t="shared" si="5"/>
        <v>0</v>
      </c>
      <c r="J45" s="104">
        <f t="shared" si="6"/>
        <v>65.5</v>
      </c>
      <c r="K45" s="81">
        <f t="shared" si="7"/>
        <v>0</v>
      </c>
      <c r="L45" s="81">
        <f t="shared" si="8"/>
        <v>0</v>
      </c>
      <c r="M45" s="81"/>
      <c r="N45" s="81">
        <v>65.5</v>
      </c>
      <c r="O45" s="81"/>
      <c r="P45" s="103">
        <f t="shared" si="9"/>
        <v>0.5</v>
      </c>
      <c r="Q45" s="108"/>
      <c r="R45" s="108">
        <v>0.5</v>
      </c>
      <c r="Z45">
        <v>0</v>
      </c>
    </row>
    <row r="46" spans="1:26" ht="25" customHeight="1">
      <c r="A46" s="104">
        <v>115</v>
      </c>
      <c r="B46" s="104" t="s">
        <v>107</v>
      </c>
      <c r="C46" s="105" t="s">
        <v>112</v>
      </c>
      <c r="D46" s="104" t="s">
        <v>113</v>
      </c>
      <c r="E46" s="104" t="s">
        <v>103</v>
      </c>
      <c r="F46" s="106">
        <v>1</v>
      </c>
      <c r="G46" s="107"/>
      <c r="H46" s="107"/>
      <c r="I46" s="107">
        <f t="shared" si="5"/>
        <v>0</v>
      </c>
      <c r="J46" s="104">
        <f t="shared" si="6"/>
        <v>32.200000000000003</v>
      </c>
      <c r="K46" s="81">
        <f t="shared" si="7"/>
        <v>0</v>
      </c>
      <c r="L46" s="81">
        <f t="shared" si="8"/>
        <v>0</v>
      </c>
      <c r="M46" s="81"/>
      <c r="N46" s="81">
        <v>32.200000000000003</v>
      </c>
      <c r="O46" s="81"/>
      <c r="P46" s="103">
        <f t="shared" si="9"/>
        <v>0.5</v>
      </c>
      <c r="Q46" s="108"/>
      <c r="R46" s="108">
        <v>0.5</v>
      </c>
      <c r="Z46">
        <v>0</v>
      </c>
    </row>
    <row r="47" spans="1:26" ht="25" customHeight="1">
      <c r="A47" s="104">
        <v>116</v>
      </c>
      <c r="B47" s="104" t="s">
        <v>107</v>
      </c>
      <c r="C47" s="105" t="s">
        <v>114</v>
      </c>
      <c r="D47" s="104" t="s">
        <v>115</v>
      </c>
      <c r="E47" s="104" t="s">
        <v>116</v>
      </c>
      <c r="F47" s="106">
        <v>2</v>
      </c>
      <c r="G47" s="107"/>
      <c r="H47" s="107"/>
      <c r="I47" s="107">
        <f t="shared" si="5"/>
        <v>0</v>
      </c>
      <c r="J47" s="104">
        <f t="shared" si="6"/>
        <v>70.400000000000006</v>
      </c>
      <c r="K47" s="81">
        <f t="shared" si="7"/>
        <v>0</v>
      </c>
      <c r="L47" s="81">
        <f t="shared" si="8"/>
        <v>0</v>
      </c>
      <c r="M47" s="81"/>
      <c r="N47" s="81">
        <v>35.200000000000003</v>
      </c>
      <c r="O47" s="81"/>
      <c r="P47" s="103">
        <f t="shared" si="9"/>
        <v>0</v>
      </c>
      <c r="Q47" s="108"/>
      <c r="R47" s="108">
        <v>0</v>
      </c>
      <c r="Z47">
        <v>0</v>
      </c>
    </row>
    <row r="48" spans="1:26" ht="25" customHeight="1">
      <c r="A48" s="104">
        <v>117</v>
      </c>
      <c r="B48" s="104" t="s">
        <v>107</v>
      </c>
      <c r="C48" s="105" t="s">
        <v>117</v>
      </c>
      <c r="D48" s="104" t="s">
        <v>118</v>
      </c>
      <c r="E48" s="104" t="s">
        <v>116</v>
      </c>
      <c r="F48" s="106">
        <v>1</v>
      </c>
      <c r="G48" s="107"/>
      <c r="H48" s="107"/>
      <c r="I48" s="107">
        <f t="shared" si="5"/>
        <v>0</v>
      </c>
      <c r="J48" s="104">
        <f t="shared" si="6"/>
        <v>45.2</v>
      </c>
      <c r="K48" s="81">
        <f t="shared" si="7"/>
        <v>0</v>
      </c>
      <c r="L48" s="81">
        <f t="shared" si="8"/>
        <v>0</v>
      </c>
      <c r="M48" s="81"/>
      <c r="N48" s="81">
        <v>45.2</v>
      </c>
      <c r="O48" s="81"/>
      <c r="P48" s="103">
        <f t="shared" si="9"/>
        <v>0</v>
      </c>
      <c r="Q48" s="108"/>
      <c r="R48" s="108">
        <v>0</v>
      </c>
      <c r="Z48">
        <v>0</v>
      </c>
    </row>
    <row r="49" spans="1:26" ht="25" customHeight="1">
      <c r="A49" s="104">
        <v>118</v>
      </c>
      <c r="B49" s="104" t="s">
        <v>107</v>
      </c>
      <c r="C49" s="105" t="s">
        <v>119</v>
      </c>
      <c r="D49" s="104" t="s">
        <v>120</v>
      </c>
      <c r="E49" s="104" t="s">
        <v>103</v>
      </c>
      <c r="F49" s="106">
        <v>1</v>
      </c>
      <c r="G49" s="107"/>
      <c r="H49" s="107"/>
      <c r="I49" s="107">
        <f t="shared" si="5"/>
        <v>0</v>
      </c>
      <c r="J49" s="104">
        <f t="shared" si="6"/>
        <v>5.6</v>
      </c>
      <c r="K49" s="81">
        <f t="shared" si="7"/>
        <v>0</v>
      </c>
      <c r="L49" s="81">
        <f t="shared" si="8"/>
        <v>0</v>
      </c>
      <c r="M49" s="81"/>
      <c r="N49" s="81">
        <v>5.6</v>
      </c>
      <c r="O49" s="81"/>
      <c r="P49" s="103">
        <f t="shared" si="9"/>
        <v>0</v>
      </c>
      <c r="Q49" s="108"/>
      <c r="R49" s="108">
        <v>0</v>
      </c>
      <c r="Z49">
        <v>0</v>
      </c>
    </row>
    <row r="50" spans="1:26" ht="25" customHeight="1">
      <c r="A50" s="104">
        <v>119</v>
      </c>
      <c r="B50" s="104" t="s">
        <v>107</v>
      </c>
      <c r="C50" s="105" t="s">
        <v>121</v>
      </c>
      <c r="D50" s="104" t="s">
        <v>122</v>
      </c>
      <c r="E50" s="104" t="s">
        <v>116</v>
      </c>
      <c r="F50" s="106">
        <v>2</v>
      </c>
      <c r="G50" s="107"/>
      <c r="H50" s="107"/>
      <c r="I50" s="107">
        <f t="shared" si="5"/>
        <v>0</v>
      </c>
      <c r="J50" s="104">
        <f t="shared" si="6"/>
        <v>113.6</v>
      </c>
      <c r="K50" s="81">
        <f t="shared" si="7"/>
        <v>0</v>
      </c>
      <c r="L50" s="81">
        <f t="shared" si="8"/>
        <v>0</v>
      </c>
      <c r="M50" s="81"/>
      <c r="N50" s="81">
        <v>56.8</v>
      </c>
      <c r="O50" s="81"/>
      <c r="P50" s="103">
        <f t="shared" si="9"/>
        <v>0</v>
      </c>
      <c r="Q50" s="108"/>
      <c r="R50" s="108">
        <v>0</v>
      </c>
      <c r="Z50">
        <v>0</v>
      </c>
    </row>
    <row r="51" spans="1:26" ht="25" customHeight="1">
      <c r="A51" s="104">
        <v>120</v>
      </c>
      <c r="B51" s="104" t="s">
        <v>123</v>
      </c>
      <c r="C51" s="105" t="s">
        <v>124</v>
      </c>
      <c r="D51" s="104" t="s">
        <v>125</v>
      </c>
      <c r="E51" s="104" t="s">
        <v>101</v>
      </c>
      <c r="F51" s="106">
        <v>5</v>
      </c>
      <c r="G51" s="107"/>
      <c r="H51" s="107"/>
      <c r="I51" s="107">
        <f t="shared" si="5"/>
        <v>0</v>
      </c>
      <c r="J51" s="104">
        <f t="shared" si="6"/>
        <v>0.4</v>
      </c>
      <c r="K51" s="81">
        <f t="shared" si="7"/>
        <v>0</v>
      </c>
      <c r="L51" s="81"/>
      <c r="M51" s="81">
        <f>ROUND(F51*(G51+H51),2)</f>
        <v>0</v>
      </c>
      <c r="N51" s="81">
        <v>0.08</v>
      </c>
      <c r="O51" s="81"/>
      <c r="P51" s="103">
        <f t="shared" si="9"/>
        <v>0</v>
      </c>
      <c r="Q51" s="108"/>
      <c r="R51" s="108">
        <v>0</v>
      </c>
      <c r="Z51">
        <v>0</v>
      </c>
    </row>
    <row r="52" spans="1:26" ht="25" customHeight="1">
      <c r="A52" s="104">
        <v>121</v>
      </c>
      <c r="B52" s="104" t="s">
        <v>123</v>
      </c>
      <c r="C52" s="105" t="s">
        <v>126</v>
      </c>
      <c r="D52" s="104" t="s">
        <v>127</v>
      </c>
      <c r="E52" s="104" t="s">
        <v>101</v>
      </c>
      <c r="F52" s="106">
        <v>13</v>
      </c>
      <c r="G52" s="107"/>
      <c r="H52" s="107"/>
      <c r="I52" s="107">
        <f t="shared" si="5"/>
        <v>0</v>
      </c>
      <c r="J52" s="104">
        <f t="shared" si="6"/>
        <v>2.86</v>
      </c>
      <c r="K52" s="81">
        <f t="shared" si="7"/>
        <v>0</v>
      </c>
      <c r="L52" s="81"/>
      <c r="M52" s="81">
        <f>ROUND(F52*(G52+H52),2)</f>
        <v>0</v>
      </c>
      <c r="N52" s="81">
        <v>0.22</v>
      </c>
      <c r="O52" s="81"/>
      <c r="P52" s="103">
        <f t="shared" si="9"/>
        <v>110.5</v>
      </c>
      <c r="Q52" s="108"/>
      <c r="R52" s="108">
        <v>8.5</v>
      </c>
      <c r="Z52">
        <v>0</v>
      </c>
    </row>
    <row r="53" spans="1:26" ht="25" customHeight="1">
      <c r="A53" s="104">
        <v>122</v>
      </c>
      <c r="B53" s="104" t="s">
        <v>89</v>
      </c>
      <c r="C53" s="105" t="s">
        <v>128</v>
      </c>
      <c r="D53" s="104" t="s">
        <v>129</v>
      </c>
      <c r="E53" s="104" t="s">
        <v>101</v>
      </c>
      <c r="F53" s="106">
        <v>13</v>
      </c>
      <c r="G53" s="107"/>
      <c r="H53" s="107"/>
      <c r="I53" s="107">
        <f t="shared" si="5"/>
        <v>0</v>
      </c>
      <c r="J53" s="104">
        <f t="shared" si="6"/>
        <v>84.5</v>
      </c>
      <c r="K53" s="81">
        <f t="shared" si="7"/>
        <v>0</v>
      </c>
      <c r="L53" s="81"/>
      <c r="M53" s="81">
        <f>ROUND(F53*(G53+H53),2)</f>
        <v>0</v>
      </c>
      <c r="N53" s="81">
        <v>6.5</v>
      </c>
      <c r="O53" s="81"/>
      <c r="P53" s="103">
        <f t="shared" si="9"/>
        <v>0</v>
      </c>
      <c r="Q53" s="108"/>
      <c r="R53" s="108">
        <v>0</v>
      </c>
      <c r="Z53">
        <v>0</v>
      </c>
    </row>
    <row r="54" spans="1:26" ht="25" customHeight="1">
      <c r="A54" s="104">
        <v>123</v>
      </c>
      <c r="B54" s="104" t="s">
        <v>89</v>
      </c>
      <c r="C54" s="105" t="s">
        <v>130</v>
      </c>
      <c r="D54" s="104" t="s">
        <v>131</v>
      </c>
      <c r="E54" s="104" t="s">
        <v>103</v>
      </c>
      <c r="F54" s="106">
        <v>1</v>
      </c>
      <c r="G54" s="107"/>
      <c r="H54" s="107"/>
      <c r="I54" s="107">
        <f t="shared" si="5"/>
        <v>0</v>
      </c>
      <c r="J54" s="104">
        <f t="shared" si="6"/>
        <v>86.6</v>
      </c>
      <c r="K54" s="81">
        <f t="shared" si="7"/>
        <v>0</v>
      </c>
      <c r="L54" s="81"/>
      <c r="M54" s="81">
        <f>ROUND(F54*(G54+H54),2)</f>
        <v>0</v>
      </c>
      <c r="N54" s="81">
        <v>86.6</v>
      </c>
      <c r="O54" s="81"/>
      <c r="P54" s="103">
        <f t="shared" si="9"/>
        <v>0</v>
      </c>
      <c r="Q54" s="108"/>
      <c r="R54" s="108">
        <v>0</v>
      </c>
      <c r="Z54">
        <v>0</v>
      </c>
    </row>
    <row r="55" spans="1:26">
      <c r="A55" s="91"/>
      <c r="B55" s="91"/>
      <c r="C55" s="91"/>
      <c r="D55" s="91" t="s">
        <v>57</v>
      </c>
      <c r="E55" s="91"/>
      <c r="F55" s="103"/>
      <c r="G55" s="95">
        <f>ROUND((SUM(L39:L54))/1,2)</f>
        <v>0</v>
      </c>
      <c r="H55" s="95">
        <f>ROUND((SUM(M39:M54))/1,2)</f>
        <v>0</v>
      </c>
      <c r="I55" s="95">
        <f>ROUND((SUM(I39:I54))/1,2)</f>
        <v>0</v>
      </c>
      <c r="J55" s="91"/>
      <c r="K55" s="91"/>
      <c r="L55" s="91">
        <f>ROUND((SUM(L39:L54))/1,2)</f>
        <v>0</v>
      </c>
      <c r="M55" s="91">
        <f>ROUND((SUM(M39:M54))/1,2)</f>
        <v>0</v>
      </c>
      <c r="N55" s="91"/>
      <c r="O55" s="91"/>
      <c r="P55" s="109">
        <f>ROUND((SUM(P39:P54))/1,2)</f>
        <v>112</v>
      </c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>
      <c r="A56" s="81"/>
      <c r="B56" s="81"/>
      <c r="C56" s="81"/>
      <c r="D56" s="81"/>
      <c r="E56" s="81"/>
      <c r="F56" s="110"/>
      <c r="G56" s="97"/>
      <c r="H56" s="97"/>
      <c r="I56" s="97"/>
      <c r="J56" s="81"/>
      <c r="K56" s="81"/>
      <c r="L56" s="81"/>
      <c r="M56" s="81"/>
      <c r="N56" s="81"/>
      <c r="O56" s="81"/>
      <c r="P56" s="81"/>
    </row>
    <row r="57" spans="1:26">
      <c r="A57" s="91"/>
      <c r="B57" s="91"/>
      <c r="C57" s="91"/>
      <c r="D57" s="91" t="s">
        <v>58</v>
      </c>
      <c r="E57" s="91"/>
      <c r="F57" s="103"/>
      <c r="G57" s="92"/>
      <c r="H57" s="92"/>
      <c r="I57" s="92"/>
      <c r="J57" s="91"/>
      <c r="K57" s="91"/>
      <c r="L57" s="91"/>
      <c r="M57" s="91"/>
      <c r="N57" s="91"/>
      <c r="O57" s="91"/>
      <c r="P57" s="91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5" customHeight="1">
      <c r="A58" s="104">
        <v>124</v>
      </c>
      <c r="B58" s="104" t="s">
        <v>97</v>
      </c>
      <c r="C58" s="105">
        <v>919731112</v>
      </c>
      <c r="D58" s="104" t="s">
        <v>132</v>
      </c>
      <c r="E58" s="104" t="s">
        <v>133</v>
      </c>
      <c r="F58" s="106">
        <v>7</v>
      </c>
      <c r="G58" s="107"/>
      <c r="H58" s="107"/>
      <c r="I58" s="107">
        <f>ROUND(F58*(G58+H58),2)</f>
        <v>0</v>
      </c>
      <c r="J58" s="104">
        <f>ROUND(F58*(N58),2)</f>
        <v>38.08</v>
      </c>
      <c r="K58" s="81">
        <f>ROUND(F58*(O58),2)</f>
        <v>0</v>
      </c>
      <c r="L58" s="81">
        <f>ROUND(F58*(G58+H58),2)</f>
        <v>0</v>
      </c>
      <c r="M58" s="81"/>
      <c r="N58" s="81">
        <v>5.44</v>
      </c>
      <c r="O58" s="81"/>
      <c r="P58" s="103">
        <f>ROUND(F58*(R58),3)</f>
        <v>0</v>
      </c>
      <c r="Q58" s="108"/>
      <c r="R58" s="108">
        <v>0</v>
      </c>
      <c r="Z58">
        <v>0</v>
      </c>
    </row>
    <row r="59" spans="1:26" ht="25" customHeight="1">
      <c r="A59" s="104">
        <v>125</v>
      </c>
      <c r="B59" s="104" t="s">
        <v>97</v>
      </c>
      <c r="C59" s="105">
        <v>919731121</v>
      </c>
      <c r="D59" s="104" t="s">
        <v>134</v>
      </c>
      <c r="E59" s="104" t="s">
        <v>133</v>
      </c>
      <c r="F59" s="106">
        <v>7</v>
      </c>
      <c r="G59" s="107"/>
      <c r="H59" s="107"/>
      <c r="I59" s="107">
        <f>ROUND(F59*(G59+H59),2)</f>
        <v>0</v>
      </c>
      <c r="J59" s="104">
        <f>ROUND(F59*(N59),2)</f>
        <v>7.07</v>
      </c>
      <c r="K59" s="81">
        <f>ROUND(F59*(O59),2)</f>
        <v>0</v>
      </c>
      <c r="L59" s="81">
        <f>ROUND(F59*(G59+H59),2)</f>
        <v>0</v>
      </c>
      <c r="M59" s="81"/>
      <c r="N59" s="81">
        <v>1.01</v>
      </c>
      <c r="O59" s="81"/>
      <c r="P59" s="103">
        <f>ROUND(F59*(R59),3)</f>
        <v>0</v>
      </c>
      <c r="Q59" s="108"/>
      <c r="R59" s="108">
        <v>0</v>
      </c>
      <c r="Z59">
        <v>0</v>
      </c>
    </row>
    <row r="60" spans="1:26">
      <c r="A60" s="91"/>
      <c r="B60" s="91"/>
      <c r="C60" s="91"/>
      <c r="D60" s="91" t="s">
        <v>58</v>
      </c>
      <c r="E60" s="91"/>
      <c r="F60" s="103"/>
      <c r="G60" s="95">
        <f>ROUND((SUM(L57:L59))/1,2)</f>
        <v>0</v>
      </c>
      <c r="H60" s="95">
        <f>ROUND((SUM(M57:M59))/1,2)</f>
        <v>0</v>
      </c>
      <c r="I60" s="95">
        <f>ROUND((SUM(I57:I59))/1,2)</f>
        <v>0</v>
      </c>
      <c r="J60" s="91"/>
      <c r="K60" s="91"/>
      <c r="L60" s="91">
        <f>ROUND((SUM(L57:L59))/1,2)</f>
        <v>0</v>
      </c>
      <c r="M60" s="91">
        <f>ROUND((SUM(M57:M59))/1,2)</f>
        <v>0</v>
      </c>
      <c r="N60" s="91"/>
      <c r="O60" s="91"/>
      <c r="P60" s="109">
        <f>ROUND((SUM(P57:P59))/1,2)</f>
        <v>0</v>
      </c>
    </row>
    <row r="61" spans="1:26">
      <c r="A61" s="81"/>
      <c r="B61" s="81"/>
      <c r="C61" s="81"/>
      <c r="D61" s="81"/>
      <c r="E61" s="81"/>
      <c r="F61" s="110"/>
      <c r="G61" s="97"/>
      <c r="H61" s="97"/>
      <c r="I61" s="97"/>
      <c r="J61" s="81"/>
      <c r="K61" s="81"/>
      <c r="L61" s="81"/>
      <c r="M61" s="81"/>
      <c r="N61" s="81"/>
      <c r="O61" s="81"/>
      <c r="P61" s="81"/>
    </row>
    <row r="62" spans="1:26">
      <c r="A62" s="91"/>
      <c r="B62" s="91"/>
      <c r="C62" s="91"/>
      <c r="D62" s="94" t="s">
        <v>53</v>
      </c>
      <c r="E62" s="91"/>
      <c r="F62" s="103"/>
      <c r="G62" s="95">
        <f>ROUND((SUM(L9:L61))/2,2)</f>
        <v>0</v>
      </c>
      <c r="H62" s="95">
        <f>ROUND((SUM(M9:M61))/2,2)</f>
        <v>0</v>
      </c>
      <c r="I62" s="95">
        <f>ROUND((SUM(I9:I61))/2,2)</f>
        <v>0</v>
      </c>
      <c r="J62" s="91"/>
      <c r="K62" s="91"/>
      <c r="L62" s="91">
        <f>ROUND((SUM(L9:L61))/2,2)</f>
        <v>0</v>
      </c>
      <c r="M62" s="91">
        <f>ROUND((SUM(M9:M61))/2,2)</f>
        <v>0</v>
      </c>
      <c r="N62" s="91"/>
      <c r="O62" s="91"/>
      <c r="P62" s="109">
        <f>ROUND((SUM(P9:P61))/2,2)</f>
        <v>124.45</v>
      </c>
    </row>
    <row r="63" spans="1:26" ht="14">
      <c r="A63" s="111"/>
      <c r="B63" s="111"/>
      <c r="C63" s="111"/>
      <c r="D63" s="111"/>
      <c r="E63" s="111"/>
      <c r="F63" s="112" t="s">
        <v>59</v>
      </c>
      <c r="G63" s="113">
        <f>ROUND((SUM(L9:L62))/3,2)</f>
        <v>0</v>
      </c>
      <c r="H63" s="113">
        <f>ROUND((SUM(M9:M62))/3,2)</f>
        <v>0</v>
      </c>
      <c r="I63" s="113">
        <f>ROUND((SUM(I9:I62))/3,2)</f>
        <v>0</v>
      </c>
      <c r="J63" s="111"/>
      <c r="K63" s="111"/>
      <c r="L63" s="111">
        <f>ROUND((SUM(L9:L62))/3,2)</f>
        <v>0</v>
      </c>
      <c r="M63" s="111">
        <f>ROUND((SUM(M9:M62))/3,2)</f>
        <v>0</v>
      </c>
      <c r="N63" s="111"/>
      <c r="O63" s="111"/>
      <c r="P63" s="112">
        <f>ROUND((SUM(P9:P62))/3,2)</f>
        <v>124.45</v>
      </c>
      <c r="Z63" s="114">
        <f>(SUM(Z9:Z62))</f>
        <v>0</v>
      </c>
    </row>
  </sheetData>
  <sheetProtection selectLockedCells="1" selectUnlockedCells="1"/>
  <printOptions horizontalCentered="1" gridLines="1"/>
  <pageMargins left="0.74791666666666667" right="6.9444444444444441E-3" top="0.98402777777777772" bottom="0.98402777777777772" header="0.49236111111111114" footer="0.49236111111111114"/>
  <pageSetup paperSize="9" firstPageNumber="0" orientation="landscape" horizontalDpi="300" verticalDpi="300"/>
  <headerFooter alignWithMargins="0">
    <oddHeader>&amp;CRozpočet Svinia - budova DHZ / SO 02 - Vodovodná prípojka</oddHeader>
    <oddFooter xml:space="preserve">&amp;L&amp;7Spracované systémom Systematic®pyramida.wsn, tel.: 051 77 10 585&amp;RStrana &amp;P z &amp;N    </oddFooter>
  </headerFooter>
</worksheet>
</file>