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Dusan/OneDrive/20019_SviniaHZ/00a_PodkladyProjektant/VV/"/>
    </mc:Choice>
  </mc:AlternateContent>
  <xr:revisionPtr revIDLastSave="0" documentId="8_{0DB2B355-7004-B543-AB92-2F515F7CAC7F}" xr6:coauthVersionLast="45" xr6:coauthVersionMax="45" xr10:uidLastSave="{00000000-0000-0000-0000-000000000000}"/>
  <bookViews>
    <workbookView xWindow="0" yWindow="460" windowWidth="38400" windowHeight="21140" activeTab="2"/>
  </bookViews>
  <sheets>
    <sheet name="Kryci_list 2095" sheetId="1" r:id="rId1"/>
    <sheet name="Rekap 2095" sheetId="2" r:id="rId2"/>
    <sheet name="SO 209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" l="1"/>
  <c r="F21" i="2"/>
  <c r="F23" i="2" s="1"/>
  <c r="I11" i="3"/>
  <c r="J11" i="3"/>
  <c r="K11" i="3"/>
  <c r="I30" i="1" s="1"/>
  <c r="J30" i="1" s="1"/>
  <c r="L11" i="3"/>
  <c r="P11" i="3"/>
  <c r="I12" i="3"/>
  <c r="J12" i="3"/>
  <c r="K12" i="3"/>
  <c r="L12" i="3"/>
  <c r="P12" i="3"/>
  <c r="I13" i="3"/>
  <c r="J13" i="3"/>
  <c r="K13" i="3"/>
  <c r="L13" i="3"/>
  <c r="P13" i="3"/>
  <c r="I14" i="3"/>
  <c r="J14" i="3"/>
  <c r="K14" i="3"/>
  <c r="L14" i="3"/>
  <c r="P14" i="3"/>
  <c r="I15" i="3"/>
  <c r="J15" i="3"/>
  <c r="K15" i="3"/>
  <c r="L15" i="3"/>
  <c r="P15" i="3"/>
  <c r="I16" i="3"/>
  <c r="J16" i="3"/>
  <c r="K16" i="3"/>
  <c r="L16" i="3"/>
  <c r="P16" i="3"/>
  <c r="I17" i="3"/>
  <c r="J17" i="3"/>
  <c r="K17" i="3"/>
  <c r="L17" i="3"/>
  <c r="P17" i="3"/>
  <c r="I18" i="3"/>
  <c r="J18" i="3"/>
  <c r="K18" i="3"/>
  <c r="L18" i="3"/>
  <c r="P18" i="3"/>
  <c r="I19" i="3"/>
  <c r="J19" i="3"/>
  <c r="K19" i="3"/>
  <c r="L19" i="3"/>
  <c r="P19" i="3"/>
  <c r="I20" i="3"/>
  <c r="J20" i="3"/>
  <c r="K20" i="3"/>
  <c r="L20" i="3"/>
  <c r="P20" i="3"/>
  <c r="I21" i="3"/>
  <c r="J21" i="3"/>
  <c r="K21" i="3"/>
  <c r="L21" i="3"/>
  <c r="P21" i="3"/>
  <c r="I22" i="3"/>
  <c r="J22" i="3"/>
  <c r="K22" i="3"/>
  <c r="L22" i="3"/>
  <c r="L25" i="3" s="1"/>
  <c r="P22" i="3"/>
  <c r="I23" i="3"/>
  <c r="J23" i="3"/>
  <c r="K23" i="3"/>
  <c r="L23" i="3"/>
  <c r="P23" i="3"/>
  <c r="I24" i="3"/>
  <c r="J24" i="3"/>
  <c r="K24" i="3"/>
  <c r="L24" i="3"/>
  <c r="P24" i="3"/>
  <c r="G25" i="3"/>
  <c r="H25" i="3"/>
  <c r="I25" i="3"/>
  <c r="D11" i="2" s="1"/>
  <c r="M25" i="3"/>
  <c r="C11" i="2" s="1"/>
  <c r="P25" i="3"/>
  <c r="E11" i="2" s="1"/>
  <c r="I28" i="3"/>
  <c r="J28" i="3"/>
  <c r="K28" i="3"/>
  <c r="L28" i="3"/>
  <c r="P28" i="3"/>
  <c r="I29" i="3"/>
  <c r="J29" i="3"/>
  <c r="K29" i="3"/>
  <c r="M29" i="3"/>
  <c r="P29" i="3"/>
  <c r="I30" i="3"/>
  <c r="I31" i="3" s="1"/>
  <c r="J30" i="3"/>
  <c r="K30" i="3"/>
  <c r="M30" i="3"/>
  <c r="P30" i="3"/>
  <c r="P31" i="3" s="1"/>
  <c r="G31" i="3"/>
  <c r="H31" i="3"/>
  <c r="L31" i="3"/>
  <c r="B12" i="2" s="1"/>
  <c r="M31" i="3"/>
  <c r="C12" i="2" s="1"/>
  <c r="I34" i="3"/>
  <c r="J34" i="3"/>
  <c r="K34" i="3"/>
  <c r="L34" i="3"/>
  <c r="P34" i="3"/>
  <c r="I35" i="3"/>
  <c r="I37" i="3" s="1"/>
  <c r="D13" i="2" s="1"/>
  <c r="J35" i="3"/>
  <c r="K35" i="3"/>
  <c r="L35" i="3"/>
  <c r="P35" i="3"/>
  <c r="P37" i="3" s="1"/>
  <c r="E13" i="2" s="1"/>
  <c r="G37" i="3"/>
  <c r="H37" i="3"/>
  <c r="L37" i="3"/>
  <c r="B13" i="2" s="1"/>
  <c r="M37" i="3"/>
  <c r="C13" i="2" s="1"/>
  <c r="I40" i="3"/>
  <c r="J40" i="3"/>
  <c r="K40" i="3"/>
  <c r="L40" i="3"/>
  <c r="P40" i="3"/>
  <c r="I41" i="3"/>
  <c r="J41" i="3"/>
  <c r="K41" i="3"/>
  <c r="L41" i="3"/>
  <c r="P41" i="3"/>
  <c r="I42" i="3"/>
  <c r="J42" i="3"/>
  <c r="K42" i="3"/>
  <c r="L42" i="3"/>
  <c r="P42" i="3"/>
  <c r="I43" i="3"/>
  <c r="J43" i="3"/>
  <c r="K43" i="3"/>
  <c r="L43" i="3"/>
  <c r="P43" i="3"/>
  <c r="I44" i="3"/>
  <c r="J44" i="3"/>
  <c r="K44" i="3"/>
  <c r="L44" i="3"/>
  <c r="P44" i="3"/>
  <c r="I45" i="3"/>
  <c r="J45" i="3"/>
  <c r="K45" i="3"/>
  <c r="M45" i="3"/>
  <c r="P45" i="3"/>
  <c r="I46" i="3"/>
  <c r="J46" i="3"/>
  <c r="K46" i="3"/>
  <c r="M46" i="3"/>
  <c r="M48" i="3" s="1"/>
  <c r="P46" i="3"/>
  <c r="I47" i="3"/>
  <c r="J47" i="3"/>
  <c r="K47" i="3"/>
  <c r="M47" i="3"/>
  <c r="P47" i="3"/>
  <c r="G48" i="3"/>
  <c r="H48" i="3"/>
  <c r="I48" i="3"/>
  <c r="D14" i="2" s="1"/>
  <c r="L48" i="3"/>
  <c r="B14" i="2" s="1"/>
  <c r="P48" i="3"/>
  <c r="E14" i="2" s="1"/>
  <c r="I51" i="3"/>
  <c r="J51" i="3"/>
  <c r="K51" i="3"/>
  <c r="L51" i="3"/>
  <c r="G53" i="3" s="1"/>
  <c r="P51" i="3"/>
  <c r="I52" i="3"/>
  <c r="I53" i="3" s="1"/>
  <c r="D15" i="2" s="1"/>
  <c r="J52" i="3"/>
  <c r="K52" i="3"/>
  <c r="L52" i="3"/>
  <c r="P52" i="3"/>
  <c r="H53" i="3"/>
  <c r="L53" i="3"/>
  <c r="B15" i="2" s="1"/>
  <c r="M53" i="3"/>
  <c r="C15" i="2" s="1"/>
  <c r="P53" i="3"/>
  <c r="E15" i="2" s="1"/>
  <c r="I56" i="3"/>
  <c r="J56" i="3"/>
  <c r="K56" i="3"/>
  <c r="M56" i="3"/>
  <c r="M57" i="3" s="1"/>
  <c r="C16" i="2" s="1"/>
  <c r="P56" i="3"/>
  <c r="G57" i="3"/>
  <c r="I57" i="3"/>
  <c r="D16" i="2" s="1"/>
  <c r="L57" i="3"/>
  <c r="B16" i="2" s="1"/>
  <c r="P57" i="3"/>
  <c r="E16" i="2" s="1"/>
  <c r="I63" i="3"/>
  <c r="I64" i="3" s="1"/>
  <c r="J63" i="3"/>
  <c r="K63" i="3"/>
  <c r="L63" i="3"/>
  <c r="P63" i="3"/>
  <c r="G64" i="3"/>
  <c r="H64" i="3"/>
  <c r="L64" i="3"/>
  <c r="G66" i="3" s="1"/>
  <c r="M64" i="3"/>
  <c r="C20" i="2" s="1"/>
  <c r="P64" i="3"/>
  <c r="P66" i="3" s="1"/>
  <c r="E21" i="2" s="1"/>
  <c r="H66" i="3"/>
  <c r="L66" i="3"/>
  <c r="B21" i="2" s="1"/>
  <c r="D17" i="1" s="1"/>
  <c r="M66" i="3"/>
  <c r="C21" i="2" s="1"/>
  <c r="E17" i="1" s="1"/>
  <c r="Z67" i="3"/>
  <c r="J17" i="1" s="1"/>
  <c r="J20" i="1" s="1"/>
  <c r="H59" i="3" l="1"/>
  <c r="M67" i="3"/>
  <c r="C23" i="2" s="1"/>
  <c r="C14" i="2"/>
  <c r="M59" i="3"/>
  <c r="C17" i="2" s="1"/>
  <c r="E16" i="1" s="1"/>
  <c r="H67" i="3"/>
  <c r="P59" i="3"/>
  <c r="E17" i="2" s="1"/>
  <c r="E12" i="2"/>
  <c r="D12" i="2"/>
  <c r="I67" i="3"/>
  <c r="D23" i="2" s="1"/>
  <c r="I59" i="3"/>
  <c r="D17" i="2" s="1"/>
  <c r="F16" i="1" s="1"/>
  <c r="D20" i="2"/>
  <c r="I66" i="3"/>
  <c r="D21" i="2" s="1"/>
  <c r="F17" i="1" s="1"/>
  <c r="L67" i="3"/>
  <c r="B23" i="2" s="1"/>
  <c r="B11" i="2"/>
  <c r="L59" i="3"/>
  <c r="B17" i="2" s="1"/>
  <c r="D16" i="1" s="1"/>
  <c r="G67" i="3"/>
  <c r="G59" i="3"/>
  <c r="B20" i="2"/>
  <c r="H57" i="3"/>
  <c r="E20" i="2"/>
  <c r="P67" i="3" l="1"/>
  <c r="E23" i="2" s="1"/>
  <c r="J23" i="1"/>
  <c r="F22" i="1"/>
  <c r="F24" i="1"/>
  <c r="J22" i="1"/>
  <c r="J26" i="1" s="1"/>
  <c r="J24" i="1"/>
  <c r="F20" i="1"/>
  <c r="F23" i="1"/>
  <c r="J28" i="1" l="1"/>
  <c r="I29" i="1" l="1"/>
  <c r="J29" i="1" s="1"/>
  <c r="J31" i="1" s="1"/>
</calcChain>
</file>

<file path=xl/sharedStrings.xml><?xml version="1.0" encoding="utf-8"?>
<sst xmlns="http://schemas.openxmlformats.org/spreadsheetml/2006/main" count="223" uniqueCount="127">
  <si>
    <t>Krycí list rozpočtu</t>
  </si>
  <si>
    <t>Stavba: Svinia - budova DHZ</t>
  </si>
  <si>
    <t xml:space="preserve">Miesto: </t>
  </si>
  <si>
    <t>Objekt: SO 03 Kanalizačná prípojka</t>
  </si>
  <si>
    <t xml:space="preserve">Ks: </t>
  </si>
  <si>
    <t xml:space="preserve">Zákazka: </t>
  </si>
  <si>
    <t xml:space="preserve">Spracoval: </t>
  </si>
  <si>
    <t xml:space="preserve">Dňa </t>
  </si>
  <si>
    <t>17.04.2019</t>
  </si>
  <si>
    <t>Odberateľ: Obec Svinia</t>
  </si>
  <si>
    <t xml:space="preserve">IČO: </t>
  </si>
  <si>
    <t xml:space="preserve">DIČ: </t>
  </si>
  <si>
    <t>Dodávateľ: Obec Svinia</t>
  </si>
  <si>
    <t xml:space="preserve">Projektant: </t>
  </si>
  <si>
    <t xml:space="preserve">A </t>
  </si>
  <si>
    <t>ZRN</t>
  </si>
  <si>
    <t>Montáž</t>
  </si>
  <si>
    <t>Materiál</t>
  </si>
  <si>
    <t>ZRN spolu</t>
  </si>
  <si>
    <t xml:space="preserve">B </t>
  </si>
  <si>
    <t>Ďalšie náklady</t>
  </si>
  <si>
    <t xml:space="preserve">HSV </t>
  </si>
  <si>
    <t>Ostatné náklady</t>
  </si>
  <si>
    <t xml:space="preserve">PSV </t>
  </si>
  <si>
    <t xml:space="preserve">Kompletačná činnosť </t>
  </si>
  <si>
    <t xml:space="preserve">MONT </t>
  </si>
  <si>
    <t xml:space="preserve">HZS </t>
  </si>
  <si>
    <t>Spolu</t>
  </si>
  <si>
    <t xml:space="preserve">C </t>
  </si>
  <si>
    <t>VRN</t>
  </si>
  <si>
    <t xml:space="preserve">D </t>
  </si>
  <si>
    <t>Zariadenie staveniska</t>
  </si>
  <si>
    <t>0% z [H+P+M]</t>
  </si>
  <si>
    <t>Mimoriadne sťaž.podmienky</t>
  </si>
  <si>
    <t>Územie so sťaž. podmienk.</t>
  </si>
  <si>
    <t>0% z [H+P]</t>
  </si>
  <si>
    <t>Horské oblasti</t>
  </si>
  <si>
    <t>Prevádzkové vplyvy</t>
  </si>
  <si>
    <t>Mimostavenisková doprava</t>
  </si>
  <si>
    <t>Projektant,rozpoćtár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</si>
  <si>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</si>
  <si>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</si>
  <si>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</si>
  <si>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</si>
  <si>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</si>
  <si>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</si>
  <si>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>Odberateľ</t>
  </si>
  <si>
    <t>Dodávateľ</t>
  </si>
  <si>
    <t>Dátum: 17.04.2019</t>
  </si>
  <si>
    <t>Prehľad rozpočtových nákladov</t>
  </si>
  <si>
    <t>Oddiel</t>
  </si>
  <si>
    <t>Hmotnosť (T)</t>
  </si>
  <si>
    <t>Suť (T)</t>
  </si>
  <si>
    <t>Práce HSV</t>
  </si>
  <si>
    <t>ZEMNÉ PRÁCE</t>
  </si>
  <si>
    <t>VODOROVNÉ KONŠTRUKCIE</t>
  </si>
  <si>
    <t>SPEVNENÉ PLOCHY</t>
  </si>
  <si>
    <t>RÚROVÉ VEDENIA</t>
  </si>
  <si>
    <t>OSTATNÉ PRÁCE</t>
  </si>
  <si>
    <t>PRESUNY HMÔT</t>
  </si>
  <si>
    <t>Práce PSV</t>
  </si>
  <si>
    <t>ZTI-STROJNÉ VYBAVENIE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</si>
  <si>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</si>
  <si>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</si>
  <si>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</si>
  <si>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</si>
  <si>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</si>
  <si>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</si>
  <si>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</si>
  <si>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</si>
  <si>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</si>
  <si>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 xml:space="preserve">  1/A 1</t>
  </si>
  <si>
    <t>Príplatok k cenám za sťaženie výkopu pre všetky triedy</t>
  </si>
  <si>
    <t>M3</t>
  </si>
  <si>
    <t>Hľbenie rýh šírky nad 600 do 2000 mm v hornine 3 do 100 m3</t>
  </si>
  <si>
    <t>Príplatok k cenám za lepivosť horniny 3</t>
  </si>
  <si>
    <t>Zriadenie paženia a rozopretia stien rýh pre podzemné vedenie príložné hbky do 8 m</t>
  </si>
  <si>
    <t>M2</t>
  </si>
  <si>
    <t>Odstrán.paženia a rozopretia stien rýh pre podzemné vedenie s uložením do 3 m záťažné, hľbky do 4 m</t>
  </si>
  <si>
    <t>Zvislé premiestnenie výkopku nosením bez naloženia ale s vyprázdnením z horniny 1 až 4</t>
  </si>
  <si>
    <t>Vodorovné premiestnenie výkopku za sucha, z horniny 1 až 4, na vzdialenosť nad 1000 do 1500 m</t>
  </si>
  <si>
    <t>Uloženie sypaniny na skládky</t>
  </si>
  <si>
    <t>poplatok za skladovanie - zemina a kamenivo</t>
  </si>
  <si>
    <t>t</t>
  </si>
  <si>
    <t>Zásyp sypaninou so zhutnením jám, šachiet, rýh, zárezov alebo okolo objektov v týchto vykopávkach</t>
  </si>
  <si>
    <t>Obsyp potrubia sypaninou z vhodných hornín 1 až 4 bez prehodenia sypaniny</t>
  </si>
  <si>
    <t>Príplatok k cene za prehodenie sypaniny</t>
  </si>
  <si>
    <t>221/B 1</t>
  </si>
  <si>
    <t>Odstránenie podkladov alebo krytov do 200 m2 z kameniva hrubého drveného, hr.100 do 200 mm 0,235 t</t>
  </si>
  <si>
    <t>m2</t>
  </si>
  <si>
    <t>Odstránenie podkladov alebo krytov do 200 m2 z betónu prostého, hr. vrstvy do 150 mm 0,225 t</t>
  </si>
  <si>
    <t>271/A 1</t>
  </si>
  <si>
    <t>Lôžko pod potrubie, stoky a drobné objekty, v otvorenom výkope z piesku a štrkopiesku do 63 mm</t>
  </si>
  <si>
    <t>P/PC</t>
  </si>
  <si>
    <t>Štrkopiesok 0-32 N1</t>
  </si>
  <si>
    <t>m3</t>
  </si>
  <si>
    <t>S/S60</t>
  </si>
  <si>
    <t>Kamenivo ťažené drobné frakcia 0-2  tr. N I</t>
  </si>
  <si>
    <t>221/A 1</t>
  </si>
  <si>
    <t>Podklad z kam. obal. asfaltom v pruhu šírky do 3 m tr. I. po zhutnení hr. 200 mm</t>
  </si>
  <si>
    <t>Podklad z betónu prostého tr.B 7.5(zn.0) hr.150mm</t>
  </si>
  <si>
    <t xml:space="preserve">M2 </t>
  </si>
  <si>
    <t>Montáž potrubia kanalizačného z korugovaných rúr - PVC-U do DN 300 mm</t>
  </si>
  <si>
    <t>M</t>
  </si>
  <si>
    <t>Osadenie poklopov liatinových a oceľových vrátane rámov hmotn. nad 50 do 100 kg</t>
  </si>
  <si>
    <t>KUS</t>
  </si>
  <si>
    <t>271/A 3</t>
  </si>
  <si>
    <t>Skúška tesnosti kanalizácie do D 150</t>
  </si>
  <si>
    <t xml:space="preserve">Zhotovenie šachiet kanaliz. s obložením dna betónom tr.-(zn.IV) DN </t>
  </si>
  <si>
    <t>Zriadenie šachiet prefabrikovaných do 4t</t>
  </si>
  <si>
    <t>ks</t>
  </si>
  <si>
    <t xml:space="preserve">  271 MIVA02</t>
  </si>
  <si>
    <t>Plastová revízna kanalizačná šachta MIVA dno DP  priemer 630 DN160 s nadstavbovou rúrou DN600</t>
  </si>
  <si>
    <t xml:space="preserve">  271 pc05</t>
  </si>
  <si>
    <t>Poklop betový liatinový BEGU B12,5t</t>
  </si>
  <si>
    <t xml:space="preserve">  271 pc12</t>
  </si>
  <si>
    <t>Rúra kanalizačná hrdlová PVC-U160x4,0x1000</t>
  </si>
  <si>
    <t>m</t>
  </si>
  <si>
    <t>221/C 1</t>
  </si>
  <si>
    <t>Zarovnanie styčnej plochy krytu z betónu prostého hr.do 150mm</t>
  </si>
  <si>
    <t xml:space="preserve">M  </t>
  </si>
  <si>
    <t>Zarovnanie styčnej plochy krytu živičné hr.do 50mm</t>
  </si>
  <si>
    <t xml:space="preserve">  271 pc131</t>
  </si>
  <si>
    <t>oblúk 30st kanalizačný hrdlový PVC DN160</t>
  </si>
  <si>
    <t>R/R 0</t>
  </si>
  <si>
    <t xml:space="preserve">  271 pc31</t>
  </si>
  <si>
    <t>Zaustenie kanal. PVC potrubia do exist. PVC DN 300 cez nalepovaciu odbočku + dodávka odbočky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</si>
</sst>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0.00"/>
    <numFmt numFmtId="165" formatCode="###\ ###\ ##0.0000"/>
    <numFmt numFmtId="166" formatCode="########################################"/>
    <numFmt numFmtId="167" formatCode="###\ ###\ ##0.000"/>
  </numFmts>
  <fonts count="9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double">
        <color indexed="8"/>
      </left>
      <right style="thin">
        <color indexed="9"/>
      </right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double">
        <color indexed="8"/>
      </top>
      <bottom/>
      <diagonal/>
    </border>
    <border>
      <left style="thin">
        <color indexed="9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double">
        <color indexed="8"/>
      </right>
      <top style="thin">
        <color indexed="23"/>
      </top>
      <bottom/>
      <diagonal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  <diagonal/>
    </border>
    <border>
      <left/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/>
      <right style="double">
        <color indexed="8"/>
      </right>
      <top style="thin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thin">
        <color indexed="23"/>
      </right>
      <top style="thin">
        <color indexed="23"/>
      </top>
      <bottom/>
      <diagonal/>
    </border>
    <border>
      <left/>
      <right style="double">
        <color indexed="8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  <diagonal/>
    </border>
    <border>
      <left/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/>
      <top style="double">
        <color indexed="8"/>
      </top>
      <bottom style="thin">
        <color indexed="9"/>
      </bottom>
      <diagonal/>
    </border>
    <border>
      <left/>
      <right style="thin">
        <color indexed="9"/>
      </right>
      <top style="double">
        <color indexed="8"/>
      </top>
      <bottom/>
      <diagonal/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/>
      <diagonal/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double">
        <color indexed="8"/>
      </right>
      <top style="thin">
        <color indexed="9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4" fillId="0" borderId="5" xfId="0" applyFont="1" applyBorder="1"/>
    <xf numFmtId="0" fontId="1" fillId="0" borderId="6" xfId="0" applyFont="1" applyBorder="1"/>
    <xf numFmtId="0" fontId="4" fillId="0" borderId="7" xfId="0" applyFont="1" applyBorder="1"/>
    <xf numFmtId="0" fontId="1" fillId="0" borderId="8" xfId="0" applyFont="1" applyBorder="1"/>
    <xf numFmtId="0" fontId="4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11" xfId="0" applyFont="1" applyBorder="1"/>
    <xf numFmtId="0" fontId="4" fillId="0" borderId="11" xfId="0" applyFont="1" applyBorder="1"/>
    <xf numFmtId="0" fontId="1" fillId="0" borderId="12" xfId="0" applyFont="1" applyBorder="1"/>
    <xf numFmtId="0" fontId="1" fillId="0" borderId="10" xfId="0" applyFont="1" applyBorder="1"/>
    <xf numFmtId="0" fontId="5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5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1" fillId="0" borderId="23" xfId="0" applyFont="1" applyBorder="1"/>
    <xf numFmtId="164" fontId="4" fillId="0" borderId="24" xfId="0" applyNumberFormat="1" applyFont="1" applyBorder="1"/>
    <xf numFmtId="0" fontId="4" fillId="0" borderId="25" xfId="0" applyFont="1" applyBorder="1"/>
    <xf numFmtId="164" fontId="4" fillId="0" borderId="25" xfId="0" applyNumberFormat="1" applyFont="1" applyBorder="1"/>
    <xf numFmtId="164" fontId="4" fillId="0" borderId="26" xfId="0" applyNumberFormat="1" applyFont="1" applyBorder="1"/>
    <xf numFmtId="0" fontId="1" fillId="0" borderId="25" xfId="0" applyFont="1" applyBorder="1"/>
    <xf numFmtId="0" fontId="1" fillId="0" borderId="22" xfId="0" applyFont="1" applyBorder="1"/>
    <xf numFmtId="164" fontId="1" fillId="0" borderId="24" xfId="0" applyNumberFormat="1" applyFont="1" applyBorder="1"/>
    <xf numFmtId="0" fontId="4" fillId="0" borderId="27" xfId="0" applyFon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5" fillId="0" borderId="29" xfId="0" applyNumberFormat="1" applyFont="1" applyBorder="1"/>
    <xf numFmtId="0" fontId="1" fillId="0" borderId="30" xfId="0" applyFont="1" applyBorder="1"/>
    <xf numFmtId="164" fontId="5" fillId="0" borderId="31" xfId="0" applyNumberFormat="1" applyFont="1" applyBorder="1"/>
    <xf numFmtId="0" fontId="4" fillId="0" borderId="16" xfId="0" applyFont="1" applyBorder="1" applyAlignment="1">
      <alignment horizontal="center"/>
    </xf>
    <xf numFmtId="164" fontId="1" fillId="0" borderId="11" xfId="0" applyNumberFormat="1" applyFont="1" applyBorder="1"/>
    <xf numFmtId="164" fontId="1" fillId="0" borderId="32" xfId="0" applyNumberFormat="1" applyFont="1" applyBorder="1"/>
    <xf numFmtId="164" fontId="1" fillId="0" borderId="12" xfId="0" applyNumberFormat="1" applyFont="1" applyBorder="1"/>
    <xf numFmtId="164" fontId="1" fillId="0" borderId="8" xfId="0" applyNumberFormat="1" applyFont="1" applyBorder="1"/>
    <xf numFmtId="164" fontId="4" fillId="0" borderId="23" xfId="0" applyNumberFormat="1" applyFont="1" applyBorder="1"/>
    <xf numFmtId="0" fontId="4" fillId="0" borderId="23" xfId="0" applyFont="1" applyBorder="1"/>
    <xf numFmtId="164" fontId="1" fillId="0" borderId="23" xfId="0" applyNumberFormat="1" applyFont="1" applyBorder="1"/>
    <xf numFmtId="164" fontId="1" fillId="0" borderId="26" xfId="0" applyNumberFormat="1" applyFont="1" applyBorder="1"/>
    <xf numFmtId="0" fontId="1" fillId="0" borderId="33" xfId="0" applyFont="1" applyBorder="1"/>
    <xf numFmtId="0" fontId="4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4" fillId="0" borderId="38" xfId="0" applyFont="1" applyBorder="1"/>
    <xf numFmtId="164" fontId="1" fillId="0" borderId="6" xfId="0" applyNumberFormat="1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4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164" fontId="1" fillId="0" borderId="43" xfId="0" applyNumberFormat="1" applyFont="1" applyBorder="1"/>
    <xf numFmtId="164" fontId="5" fillId="0" borderId="49" xfId="0" applyNumberFormat="1" applyFont="1" applyBorder="1"/>
    <xf numFmtId="0" fontId="1" fillId="0" borderId="50" xfId="0" applyFont="1" applyBorder="1"/>
    <xf numFmtId="0" fontId="1" fillId="0" borderId="51" xfId="0" applyFont="1" applyBorder="1"/>
    <xf numFmtId="0" fontId="1" fillId="0" borderId="52" xfId="0" applyFont="1" applyBorder="1"/>
    <xf numFmtId="0" fontId="1" fillId="0" borderId="34" xfId="0" applyFont="1" applyBorder="1"/>
    <xf numFmtId="0" fontId="4" fillId="0" borderId="34" xfId="0" applyFont="1" applyBorder="1" applyAlignment="1">
      <alignment horizontal="center"/>
    </xf>
    <xf numFmtId="164" fontId="1" fillId="0" borderId="53" xfId="0" applyNumberFormat="1" applyFont="1" applyBorder="1"/>
    <xf numFmtId="0" fontId="1" fillId="0" borderId="54" xfId="0" applyFont="1" applyBorder="1"/>
    <xf numFmtId="0" fontId="1" fillId="0" borderId="55" xfId="0" applyFont="1" applyBorder="1"/>
    <xf numFmtId="0" fontId="1" fillId="0" borderId="0" xfId="0" applyFont="1"/>
    <xf numFmtId="0" fontId="1" fillId="0" borderId="56" xfId="0" applyFont="1" applyBorder="1"/>
    <xf numFmtId="0" fontId="5" fillId="0" borderId="1" xfId="0" applyFont="1" applyBorder="1"/>
    <xf numFmtId="0" fontId="2" fillId="0" borderId="1" xfId="0" applyFont="1" applyBorder="1"/>
    <xf numFmtId="0" fontId="5" fillId="0" borderId="2" xfId="0" applyFont="1" applyBorder="1"/>
    <xf numFmtId="0" fontId="5" fillId="0" borderId="57" xfId="0" applyFont="1" applyBorder="1"/>
    <xf numFmtId="164" fontId="5" fillId="0" borderId="57" xfId="0" applyNumberFormat="1" applyFont="1" applyBorder="1"/>
    <xf numFmtId="164" fontId="4" fillId="0" borderId="57" xfId="0" applyNumberFormat="1" applyFont="1" applyBorder="1"/>
    <xf numFmtId="165" fontId="4" fillId="0" borderId="57" xfId="0" applyNumberFormat="1" applyFont="1" applyBorder="1"/>
    <xf numFmtId="0" fontId="6" fillId="0" borderId="0" xfId="0" applyFon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7" fillId="0" borderId="0" xfId="0" applyFont="1"/>
    <xf numFmtId="0" fontId="4" fillId="0" borderId="57" xfId="0" applyFont="1" applyBorder="1"/>
    <xf numFmtId="166" fontId="4" fillId="0" borderId="57" xfId="0" applyNumberFormat="1" applyFont="1" applyBorder="1"/>
    <xf numFmtId="167" fontId="4" fillId="0" borderId="57" xfId="0" applyNumberFormat="1" applyFont="1" applyBorder="1"/>
    <xf numFmtId="167" fontId="4" fillId="0" borderId="0" xfId="0" applyNumberFormat="1" applyFont="1"/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horizontal="left" wrapText="1"/>
    </xf>
    <xf numFmtId="167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7" fontId="0" fillId="0" borderId="0" xfId="0" applyNumberFormat="1"/>
    <xf numFmtId="167" fontId="5" fillId="0" borderId="0" xfId="0" applyNumberFormat="1" applyFont="1"/>
    <xf numFmtId="167" fontId="1" fillId="0" borderId="0" xfId="0" applyNumberFormat="1" applyFont="1"/>
    <xf numFmtId="0" fontId="8" fillId="0" borderId="0" xfId="0" applyFont="1" applyBorder="1"/>
    <xf numFmtId="167" fontId="8" fillId="0" borderId="0" xfId="0" applyNumberFormat="1" applyFont="1" applyBorder="1"/>
    <xf numFmtId="164" fontId="8" fillId="0" borderId="0" xfId="0" applyNumberFormat="1" applyFont="1" applyBorder="1"/>
    <xf numFmtId="0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/>
  </sheetViews>
  <sheetFormatPr baseColWidth="10" defaultRowHeight="1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56" width="8.83203125" customWidth="1"/>
  </cols>
  <sheetData>
    <row r="1" spans="1:23" ht="28" customHeight="1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W1">
        <v>30.126000000000001</v>
      </c>
    </row>
    <row r="2" spans="1:23" ht="15" customHeight="1">
      <c r="A2" s="4"/>
      <c r="B2" s="5" t="s">
        <v>1</v>
      </c>
      <c r="C2" s="6"/>
      <c r="D2" s="6"/>
      <c r="E2" s="6"/>
      <c r="F2" s="6"/>
      <c r="G2" s="7" t="s">
        <v>2</v>
      </c>
      <c r="H2" s="6"/>
      <c r="I2" s="6"/>
      <c r="J2" s="8"/>
    </row>
    <row r="3" spans="1:23" ht="15" customHeight="1">
      <c r="A3" s="4"/>
      <c r="B3" s="9" t="s">
        <v>3</v>
      </c>
      <c r="C3" s="10"/>
      <c r="D3" s="10"/>
      <c r="E3" s="10"/>
      <c r="F3" s="10"/>
      <c r="G3" s="11" t="s">
        <v>4</v>
      </c>
      <c r="H3" s="10"/>
      <c r="I3" s="10"/>
      <c r="J3" s="12"/>
    </row>
    <row r="4" spans="1:23" ht="15" customHeight="1">
      <c r="A4" s="4"/>
      <c r="B4" s="13"/>
      <c r="C4" s="10"/>
      <c r="D4" s="10"/>
      <c r="E4" s="10"/>
      <c r="F4" s="10"/>
      <c r="G4" s="10"/>
      <c r="H4" s="10"/>
      <c r="I4" s="10"/>
      <c r="J4" s="12"/>
    </row>
    <row r="5" spans="1:23" ht="15" customHeight="1">
      <c r="A5" s="4"/>
      <c r="B5" s="9" t="s">
        <v>5</v>
      </c>
      <c r="C5" s="10"/>
      <c r="D5" s="10"/>
      <c r="E5" s="10"/>
      <c r="F5" s="11" t="s">
        <v>6</v>
      </c>
      <c r="G5" s="10"/>
      <c r="H5" s="10"/>
      <c r="I5" s="11" t="s">
        <v>7</v>
      </c>
      <c r="J5" s="14" t="s">
        <v>8</v>
      </c>
    </row>
    <row r="6" spans="1:23" ht="15" customHeight="1">
      <c r="A6" s="4"/>
      <c r="B6" s="15" t="s">
        <v>9</v>
      </c>
      <c r="C6" s="16"/>
      <c r="D6" s="16"/>
      <c r="E6" s="16"/>
      <c r="F6" s="16"/>
      <c r="G6" s="17" t="s">
        <v>10</v>
      </c>
      <c r="H6" s="16"/>
      <c r="I6" s="16"/>
      <c r="J6" s="18"/>
    </row>
    <row r="7" spans="1:23" ht="15" customHeight="1">
      <c r="A7" s="4"/>
      <c r="B7" s="13"/>
      <c r="C7" s="10"/>
      <c r="D7" s="10"/>
      <c r="E7" s="10"/>
      <c r="F7" s="10"/>
      <c r="G7" s="11" t="s">
        <v>11</v>
      </c>
      <c r="H7" s="10"/>
      <c r="I7" s="10"/>
      <c r="J7" s="12"/>
    </row>
    <row r="8" spans="1:23" ht="15" customHeight="1">
      <c r="A8" s="4"/>
      <c r="B8" s="9" t="s">
        <v>12</v>
      </c>
      <c r="C8" s="10"/>
      <c r="D8" s="10"/>
      <c r="E8" s="10"/>
      <c r="F8" s="10"/>
      <c r="G8" s="11" t="s">
        <v>10</v>
      </c>
      <c r="H8" s="10"/>
      <c r="I8" s="10"/>
      <c r="J8" s="12"/>
    </row>
    <row r="9" spans="1:23" ht="15" customHeight="1">
      <c r="A9" s="4"/>
      <c r="B9" s="13"/>
      <c r="C9" s="10"/>
      <c r="D9" s="10"/>
      <c r="E9" s="10"/>
      <c r="F9" s="10"/>
      <c r="G9" s="11" t="s">
        <v>11</v>
      </c>
      <c r="H9" s="10"/>
      <c r="I9" s="10"/>
      <c r="J9" s="12"/>
    </row>
    <row r="10" spans="1:23" ht="15" customHeight="1">
      <c r="A10" s="4"/>
      <c r="B10" s="9" t="s">
        <v>13</v>
      </c>
      <c r="C10" s="10"/>
      <c r="D10" s="10"/>
      <c r="E10" s="10"/>
      <c r="F10" s="10"/>
      <c r="G10" s="11" t="s">
        <v>10</v>
      </c>
      <c r="H10" s="10"/>
      <c r="I10" s="10"/>
      <c r="J10" s="12"/>
    </row>
    <row r="11" spans="1:23" ht="15" customHeight="1">
      <c r="A11" s="4"/>
      <c r="B11" s="13"/>
      <c r="C11" s="10"/>
      <c r="D11" s="10"/>
      <c r="E11" s="10"/>
      <c r="F11" s="10"/>
      <c r="G11" s="11" t="s">
        <v>11</v>
      </c>
      <c r="H11" s="10"/>
      <c r="I11" s="10"/>
      <c r="J11" s="12"/>
    </row>
    <row r="12" spans="1:23" ht="15" customHeight="1">
      <c r="A12" s="4"/>
      <c r="B12" s="19"/>
      <c r="C12" s="16"/>
      <c r="D12" s="16"/>
      <c r="E12" s="16"/>
      <c r="F12" s="16"/>
      <c r="G12" s="16"/>
      <c r="H12" s="16"/>
      <c r="I12" s="16"/>
      <c r="J12" s="18"/>
    </row>
    <row r="13" spans="1:23" ht="15" customHeight="1">
      <c r="A13" s="4"/>
      <c r="B13" s="13"/>
      <c r="C13" s="10"/>
      <c r="D13" s="10"/>
      <c r="E13" s="10"/>
      <c r="F13" s="10"/>
      <c r="G13" s="10"/>
      <c r="H13" s="10"/>
      <c r="I13" s="10"/>
      <c r="J13" s="12"/>
    </row>
    <row r="14" spans="1:23" ht="15" customHeight="1">
      <c r="A14" s="4"/>
      <c r="B14" s="13"/>
      <c r="C14" s="10"/>
      <c r="D14" s="10"/>
      <c r="E14" s="10"/>
      <c r="F14" s="10"/>
      <c r="G14" s="10"/>
      <c r="H14" s="10"/>
      <c r="I14" s="10"/>
      <c r="J14" s="12"/>
    </row>
    <row r="15" spans="1:23" ht="15" customHeight="1">
      <c r="A15" s="4"/>
      <c r="B15" s="20" t="s">
        <v>14</v>
      </c>
      <c r="C15" s="21" t="s">
        <v>15</v>
      </c>
      <c r="D15" s="21" t="s">
        <v>16</v>
      </c>
      <c r="E15" s="21" t="s">
        <v>17</v>
      </c>
      <c r="F15" s="22" t="s">
        <v>18</v>
      </c>
      <c r="G15" s="23" t="s">
        <v>19</v>
      </c>
      <c r="H15" s="24" t="s">
        <v>20</v>
      </c>
      <c r="I15" s="16"/>
      <c r="J15" s="18"/>
    </row>
    <row r="16" spans="1:23" ht="15" customHeight="1">
      <c r="A16" s="4"/>
      <c r="B16" s="25">
        <v>1</v>
      </c>
      <c r="C16" s="26" t="s">
        <v>21</v>
      </c>
      <c r="D16" s="27">
        <f>'Rekap 2095'!B17</f>
        <v>0</v>
      </c>
      <c r="E16" s="27">
        <f>'Rekap 2095'!C17</f>
        <v>0</v>
      </c>
      <c r="F16" s="28">
        <f>'Rekap 2095'!D17</f>
        <v>0</v>
      </c>
      <c r="G16" s="29">
        <v>6</v>
      </c>
      <c r="H16" s="30" t="s">
        <v>22</v>
      </c>
      <c r="I16" s="31"/>
      <c r="J16" s="32">
        <v>0</v>
      </c>
    </row>
    <row r="17" spans="1:26" ht="15" customHeight="1">
      <c r="A17" s="4"/>
      <c r="B17" s="29">
        <v>2</v>
      </c>
      <c r="C17" s="33" t="s">
        <v>23</v>
      </c>
      <c r="D17" s="34">
        <f>'Rekap 2095'!B21</f>
        <v>0</v>
      </c>
      <c r="E17" s="34">
        <f>'Rekap 2095'!C21</f>
        <v>0</v>
      </c>
      <c r="F17" s="35">
        <f>'Rekap 2095'!D21</f>
        <v>0</v>
      </c>
      <c r="G17" s="29">
        <v>7</v>
      </c>
      <c r="H17" s="30" t="s">
        <v>24</v>
      </c>
      <c r="I17" s="31"/>
      <c r="J17" s="32">
        <f>'SO 2095'!Z67</f>
        <v>0</v>
      </c>
    </row>
    <row r="18" spans="1:26" ht="15" customHeight="1">
      <c r="A18" s="4"/>
      <c r="B18" s="29">
        <v>3</v>
      </c>
      <c r="C18" s="33" t="s">
        <v>25</v>
      </c>
      <c r="D18" s="34"/>
      <c r="E18" s="34"/>
      <c r="F18" s="35"/>
      <c r="G18" s="29">
        <v>8</v>
      </c>
      <c r="H18" s="30" t="s">
        <v>26</v>
      </c>
      <c r="I18" s="31"/>
      <c r="J18" s="32">
        <v>0</v>
      </c>
    </row>
    <row r="19" spans="1:26" ht="15" customHeight="1">
      <c r="A19" s="4"/>
      <c r="B19" s="29">
        <v>4</v>
      </c>
      <c r="C19" s="36"/>
      <c r="D19" s="34"/>
      <c r="E19" s="34"/>
      <c r="F19" s="35"/>
      <c r="G19" s="29">
        <v>9</v>
      </c>
      <c r="H19" s="37"/>
      <c r="I19" s="31"/>
      <c r="J19" s="38"/>
    </row>
    <row r="20" spans="1:26" ht="15" customHeight="1">
      <c r="A20" s="4"/>
      <c r="B20" s="29">
        <v>5</v>
      </c>
      <c r="C20" s="39" t="s">
        <v>27</v>
      </c>
      <c r="D20" s="40"/>
      <c r="E20" s="41"/>
      <c r="F20" s="42">
        <f>SUM(F16:F19)</f>
        <v>0</v>
      </c>
      <c r="G20" s="29">
        <v>10</v>
      </c>
      <c r="H20" s="30" t="s">
        <v>27</v>
      </c>
      <c r="I20" s="43"/>
      <c r="J20" s="44">
        <f>SUM(J16:J19)</f>
        <v>0</v>
      </c>
    </row>
    <row r="21" spans="1:26" ht="15" customHeight="1">
      <c r="A21" s="4"/>
      <c r="B21" s="45" t="s">
        <v>28</v>
      </c>
      <c r="C21" s="24" t="s">
        <v>29</v>
      </c>
      <c r="D21" s="46"/>
      <c r="E21" s="46"/>
      <c r="F21" s="47"/>
      <c r="G21" s="45" t="s">
        <v>30</v>
      </c>
      <c r="H21" s="24" t="s">
        <v>29</v>
      </c>
      <c r="I21" s="16"/>
      <c r="J21" s="48"/>
    </row>
    <row r="22" spans="1:26" ht="15" customHeight="1">
      <c r="A22" s="4"/>
      <c r="B22" s="29">
        <v>11</v>
      </c>
      <c r="C22" s="30" t="s">
        <v>31</v>
      </c>
      <c r="D22" s="49"/>
      <c r="E22" s="50" t="s">
        <v>32</v>
      </c>
      <c r="F22" s="35">
        <f>((F16*U22*0)+(F17*V22*0)+(F18*W22*0))/100</f>
        <v>0</v>
      </c>
      <c r="G22" s="29">
        <v>16</v>
      </c>
      <c r="H22" s="30" t="s">
        <v>33</v>
      </c>
      <c r="I22" s="51" t="s">
        <v>32</v>
      </c>
      <c r="J22" s="32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5" customHeight="1">
      <c r="A23" s="4"/>
      <c r="B23" s="29">
        <v>12</v>
      </c>
      <c r="C23" s="30" t="s">
        <v>34</v>
      </c>
      <c r="D23" s="49"/>
      <c r="E23" s="50" t="s">
        <v>35</v>
      </c>
      <c r="F23" s="35">
        <f>((F16*U23*0)+(F17*V23*0)+(F18*W23*0))/100</f>
        <v>0</v>
      </c>
      <c r="G23" s="29">
        <v>17</v>
      </c>
      <c r="H23" s="30" t="s">
        <v>36</v>
      </c>
      <c r="I23" s="51" t="s">
        <v>32</v>
      </c>
      <c r="J23" s="3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5" customHeight="1">
      <c r="A24" s="4"/>
      <c r="B24" s="29">
        <v>13</v>
      </c>
      <c r="C24" s="30" t="s">
        <v>37</v>
      </c>
      <c r="D24" s="49"/>
      <c r="E24" s="50" t="s">
        <v>32</v>
      </c>
      <c r="F24" s="35">
        <f>((F16*U24*0)+(F17*V24*0)+(F18*W24*0))/100</f>
        <v>0</v>
      </c>
      <c r="G24" s="29">
        <v>18</v>
      </c>
      <c r="H24" s="30" t="s">
        <v>38</v>
      </c>
      <c r="I24" s="51" t="s">
        <v>35</v>
      </c>
      <c r="J24" s="3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5" customHeight="1">
      <c r="A25" s="4"/>
      <c r="B25" s="29">
        <v>14</v>
      </c>
      <c r="C25" s="37"/>
      <c r="D25" s="49"/>
      <c r="E25" s="52"/>
      <c r="F25" s="53"/>
      <c r="G25" s="29">
        <v>19</v>
      </c>
      <c r="H25" s="37"/>
      <c r="I25" s="31"/>
      <c r="J25" s="38"/>
    </row>
    <row r="26" spans="1:26" ht="15" customHeight="1">
      <c r="A26" s="4"/>
      <c r="B26" s="29">
        <v>15</v>
      </c>
      <c r="C26" s="30"/>
      <c r="D26" s="49"/>
      <c r="E26" s="52"/>
      <c r="F26" s="44"/>
      <c r="G26" s="29">
        <v>20</v>
      </c>
      <c r="H26" s="30" t="s">
        <v>27</v>
      </c>
      <c r="I26" s="43"/>
      <c r="J26" s="44">
        <f>SUM(J22:J25)+SUM(F22:F25)</f>
        <v>0</v>
      </c>
    </row>
    <row r="27" spans="1:26" ht="15" customHeight="1">
      <c r="A27" s="4"/>
      <c r="B27" s="54"/>
      <c r="C27" s="55" t="s">
        <v>39</v>
      </c>
      <c r="D27" s="56"/>
      <c r="E27" s="57"/>
      <c r="F27" s="58"/>
      <c r="G27" s="20" t="s">
        <v>40</v>
      </c>
      <c r="H27" s="59" t="s">
        <v>41</v>
      </c>
      <c r="I27" s="6"/>
      <c r="J27" s="60"/>
    </row>
    <row r="28" spans="1:26" ht="15" customHeight="1">
      <c r="A28" s="4"/>
      <c r="B28" s="61"/>
      <c r="C28" s="1"/>
      <c r="D28" s="62"/>
      <c r="E28" s="63"/>
      <c r="F28" s="4"/>
      <c r="G28" s="25">
        <v>21</v>
      </c>
      <c r="H28" s="64" t="s">
        <v>42</v>
      </c>
      <c r="I28" s="65"/>
      <c r="J28" s="28">
        <f>F20+J20+F26+J26</f>
        <v>0</v>
      </c>
    </row>
    <row r="29" spans="1:26" ht="15" customHeight="1">
      <c r="A29" s="4"/>
      <c r="B29" s="66"/>
      <c r="C29" s="2"/>
      <c r="D29" s="67"/>
      <c r="E29" s="63"/>
      <c r="F29" s="4"/>
      <c r="G29" s="29">
        <v>22</v>
      </c>
      <c r="H29" s="30" t="s">
        <v>43</v>
      </c>
      <c r="I29" s="50">
        <f>J28-SUM('SO 2095'!K9:'SO 2095'!K67)</f>
        <v>0</v>
      </c>
      <c r="J29" s="32">
        <f>ROUND(((ROUND(I29,2)*20)/100),2)</f>
        <v>0</v>
      </c>
    </row>
    <row r="30" spans="1:26" ht="15" customHeight="1">
      <c r="A30" s="4"/>
      <c r="B30" s="13"/>
      <c r="C30" s="10"/>
      <c r="D30" s="31"/>
      <c r="E30" s="63"/>
      <c r="F30" s="4"/>
      <c r="G30" s="29">
        <v>23</v>
      </c>
      <c r="H30" s="30" t="s">
        <v>44</v>
      </c>
      <c r="I30" s="50">
        <f>SUM('SO 2095'!K9:'SO 2095'!K67)</f>
        <v>0</v>
      </c>
      <c r="J30" s="32">
        <f>ROUND(((ROUND(I30,2)*0)/100),2)</f>
        <v>0</v>
      </c>
    </row>
    <row r="31" spans="1:26" ht="15" customHeight="1">
      <c r="A31" s="4"/>
      <c r="B31" s="68"/>
      <c r="C31" s="69"/>
      <c r="D31" s="70"/>
      <c r="E31" s="63"/>
      <c r="F31" s="4"/>
      <c r="G31" s="25">
        <v>24</v>
      </c>
      <c r="H31" s="64" t="s">
        <v>27</v>
      </c>
      <c r="I31" s="71"/>
      <c r="J31" s="72">
        <f>SUM(J28:J30)</f>
        <v>0</v>
      </c>
    </row>
    <row r="32" spans="1:26" ht="15" customHeight="1">
      <c r="A32" s="4"/>
      <c r="B32" s="66"/>
      <c r="C32" s="2"/>
      <c r="D32" s="73"/>
      <c r="E32" s="74"/>
      <c r="F32" s="75"/>
      <c r="G32" s="29" t="s">
        <v>45</v>
      </c>
      <c r="H32" s="37"/>
      <c r="I32" s="43"/>
      <c r="J32" s="38"/>
    </row>
    <row r="33" spans="1:10" ht="15" customHeight="1">
      <c r="A33" s="4"/>
      <c r="B33" s="54"/>
      <c r="C33" s="76"/>
      <c r="D33" s="55" t="s">
        <v>46</v>
      </c>
      <c r="E33" s="76"/>
      <c r="F33" s="76"/>
      <c r="G33" s="77">
        <v>26</v>
      </c>
      <c r="H33" s="55" t="s">
        <v>47</v>
      </c>
      <c r="I33" s="76"/>
      <c r="J33" s="78"/>
    </row>
    <row r="34" spans="1:10" ht="15" customHeight="1">
      <c r="A34" s="4"/>
      <c r="B34" s="61"/>
      <c r="C34" s="1"/>
      <c r="D34" s="1"/>
      <c r="E34" s="1"/>
      <c r="F34" s="1"/>
      <c r="G34" s="1"/>
      <c r="H34" s="1"/>
      <c r="I34" s="1"/>
      <c r="J34" s="79"/>
    </row>
    <row r="35" spans="1:10" ht="15" customHeight="1">
      <c r="A35" s="4"/>
      <c r="B35" s="61"/>
      <c r="C35" s="1"/>
      <c r="D35" s="1"/>
      <c r="E35" s="1"/>
      <c r="F35" s="1"/>
      <c r="G35" s="1"/>
      <c r="H35" s="1"/>
      <c r="I35" s="1"/>
      <c r="J35" s="79"/>
    </row>
    <row r="36" spans="1:10" ht="15" customHeight="1">
      <c r="A36" s="4"/>
      <c r="B36" s="61"/>
      <c r="C36" s="1"/>
      <c r="D36" s="1"/>
      <c r="E36" s="1"/>
      <c r="F36" s="1"/>
      <c r="G36" s="1"/>
      <c r="H36" s="1"/>
      <c r="I36" s="1"/>
      <c r="J36" s="79"/>
    </row>
    <row r="37" spans="1:10" ht="15" customHeight="1">
      <c r="A37" s="4"/>
      <c r="B37" s="61"/>
      <c r="C37" s="1"/>
      <c r="D37" s="1"/>
      <c r="E37" s="1"/>
      <c r="F37" s="1"/>
      <c r="G37" s="1"/>
      <c r="H37" s="1"/>
      <c r="I37" s="1"/>
      <c r="J37" s="79"/>
    </row>
    <row r="38" spans="1:10" ht="15" customHeight="1">
      <c r="A38" s="4"/>
      <c r="B38" s="61"/>
      <c r="C38" s="1"/>
      <c r="D38" s="1"/>
      <c r="E38" s="1"/>
      <c r="F38" s="1"/>
      <c r="G38" s="1"/>
      <c r="H38" s="1"/>
      <c r="I38" s="1"/>
      <c r="J38" s="79"/>
    </row>
    <row r="39" spans="1:10" ht="15" customHeight="1">
      <c r="A39" s="4"/>
      <c r="B39" s="61"/>
      <c r="C39" s="1"/>
      <c r="D39" s="1"/>
      <c r="E39" s="1"/>
      <c r="F39" s="1"/>
      <c r="G39" s="1"/>
      <c r="H39" s="1"/>
      <c r="I39" s="1"/>
      <c r="J39" s="79"/>
    </row>
    <row r="40" spans="1:10" ht="15" customHeight="1">
      <c r="A40" s="4"/>
      <c r="B40" s="61"/>
      <c r="C40" s="1"/>
      <c r="D40" s="1"/>
      <c r="E40" s="1"/>
      <c r="F40" s="1"/>
      <c r="G40" s="1"/>
      <c r="H40" s="1"/>
      <c r="I40" s="1"/>
      <c r="J40" s="79"/>
    </row>
    <row r="41" spans="1:10">
      <c r="A41" s="4"/>
      <c r="B41" s="66"/>
      <c r="C41" s="2"/>
      <c r="D41" s="2"/>
      <c r="E41" s="2"/>
      <c r="F41" s="2"/>
      <c r="G41" s="2"/>
      <c r="H41" s="2"/>
      <c r="I41" s="2"/>
      <c r="J41" s="80"/>
    </row>
    <row r="42" spans="1:10">
      <c r="A42" s="81"/>
      <c r="B42" s="82"/>
      <c r="C42" s="82"/>
      <c r="D42" s="82"/>
      <c r="E42" s="82"/>
      <c r="F42" s="82"/>
      <c r="G42" s="82"/>
      <c r="H42" s="82"/>
      <c r="I42" s="82"/>
      <c r="J42" s="82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scale="95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workbookViewId="0"/>
  </sheetViews>
  <sheetFormatPr baseColWidth="10" defaultRowHeight="13"/>
  <cols>
    <col min="1" max="1" width="40.6640625" customWidth="1"/>
    <col min="2" max="4" width="12.6640625" customWidth="1"/>
    <col min="5" max="6" width="15.6640625" customWidth="1"/>
    <col min="7" max="9" width="8.83203125" customWidth="1"/>
    <col min="10" max="26" width="0" hidden="1" customWidth="1"/>
    <col min="27" max="256" width="8.83203125" customWidth="1"/>
  </cols>
  <sheetData>
    <row r="1" spans="1:26">
      <c r="A1" s="83" t="s">
        <v>9</v>
      </c>
      <c r="B1" s="1"/>
      <c r="C1" s="1"/>
      <c r="D1" s="83" t="s">
        <v>6</v>
      </c>
      <c r="E1" s="1"/>
      <c r="F1" s="1"/>
      <c r="W1">
        <v>30.126000000000001</v>
      </c>
    </row>
    <row r="2" spans="1:26">
      <c r="A2" s="83" t="s">
        <v>13</v>
      </c>
      <c r="B2" s="1"/>
      <c r="C2" s="1"/>
      <c r="D2" s="83" t="s">
        <v>4</v>
      </c>
      <c r="E2" s="1"/>
      <c r="F2" s="1"/>
    </row>
    <row r="3" spans="1:26">
      <c r="A3" s="83" t="s">
        <v>12</v>
      </c>
      <c r="B3" s="1"/>
      <c r="C3" s="1"/>
      <c r="D3" s="83" t="s">
        <v>48</v>
      </c>
      <c r="E3" s="1"/>
      <c r="F3" s="1"/>
    </row>
    <row r="4" spans="1:26">
      <c r="A4" s="1"/>
      <c r="B4" s="1"/>
      <c r="C4" s="1"/>
      <c r="D4" s="1"/>
      <c r="E4" s="1"/>
      <c r="F4" s="1"/>
    </row>
    <row r="5" spans="1:26">
      <c r="A5" s="83" t="s">
        <v>1</v>
      </c>
      <c r="B5" s="1"/>
      <c r="C5" s="1"/>
      <c r="D5" s="1"/>
      <c r="E5" s="1"/>
      <c r="F5" s="1"/>
    </row>
    <row r="6" spans="1:26">
      <c r="A6" s="83" t="s">
        <v>3</v>
      </c>
      <c r="B6" s="1"/>
      <c r="C6" s="1"/>
      <c r="D6" s="1"/>
      <c r="E6" s="1"/>
      <c r="F6" s="1"/>
    </row>
    <row r="7" spans="1:26">
      <c r="A7" s="1"/>
      <c r="B7" s="1"/>
      <c r="C7" s="1"/>
      <c r="D7" s="1"/>
      <c r="E7" s="1"/>
      <c r="F7" s="1"/>
    </row>
    <row r="8" spans="1:26">
      <c r="A8" s="84" t="s">
        <v>49</v>
      </c>
      <c r="B8" s="1"/>
      <c r="C8" s="1"/>
      <c r="D8" s="1"/>
      <c r="E8" s="1"/>
      <c r="F8" s="1"/>
    </row>
    <row r="9" spans="1:26">
      <c r="A9" s="85" t="s">
        <v>50</v>
      </c>
      <c r="B9" s="85" t="s">
        <v>16</v>
      </c>
      <c r="C9" s="85" t="s">
        <v>17</v>
      </c>
      <c r="D9" s="85" t="s">
        <v>27</v>
      </c>
      <c r="E9" s="85" t="s">
        <v>51</v>
      </c>
      <c r="F9" s="85" t="s">
        <v>52</v>
      </c>
    </row>
    <row r="10" spans="1:26">
      <c r="A10" s="86" t="s">
        <v>53</v>
      </c>
      <c r="B10" s="87"/>
      <c r="C10" s="88"/>
      <c r="D10" s="88"/>
      <c r="E10" s="89"/>
      <c r="F10" s="8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>
      <c r="A11" s="91" t="s">
        <v>54</v>
      </c>
      <c r="B11" s="92">
        <f>'SO 2095'!L25</f>
        <v>0</v>
      </c>
      <c r="C11" s="92">
        <f>'SO 2095'!M25</f>
        <v>0</v>
      </c>
      <c r="D11" s="92">
        <f>'SO 2095'!I25</f>
        <v>0</v>
      </c>
      <c r="E11" s="93">
        <f>'SO 2095'!P25</f>
        <v>0.03</v>
      </c>
      <c r="F11" s="93">
        <v>1.5179999999999998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>
      <c r="A12" s="91" t="s">
        <v>55</v>
      </c>
      <c r="B12" s="92">
        <f>'SO 2095'!L31</f>
        <v>0</v>
      </c>
      <c r="C12" s="92">
        <f>'SO 2095'!M31</f>
        <v>0</v>
      </c>
      <c r="D12" s="92">
        <f>'SO 2095'!I31</f>
        <v>0</v>
      </c>
      <c r="E12" s="93">
        <f>'SO 2095'!P31</f>
        <v>12.05</v>
      </c>
      <c r="F12" s="93">
        <v>0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>
      <c r="A13" s="91" t="s">
        <v>56</v>
      </c>
      <c r="B13" s="92">
        <f>'SO 2095'!L37</f>
        <v>0</v>
      </c>
      <c r="C13" s="92">
        <f>'SO 2095'!M37</f>
        <v>0</v>
      </c>
      <c r="D13" s="92">
        <f>'SO 2095'!I37</f>
        <v>0</v>
      </c>
      <c r="E13" s="93">
        <f>'SO 2095'!P37</f>
        <v>2.87</v>
      </c>
      <c r="F13" s="93">
        <v>0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>
      <c r="A14" s="91" t="s">
        <v>57</v>
      </c>
      <c r="B14" s="92">
        <f>'SO 2095'!L48</f>
        <v>0</v>
      </c>
      <c r="C14" s="92">
        <f>'SO 2095'!M48</f>
        <v>0</v>
      </c>
      <c r="D14" s="92">
        <f>'SO 2095'!I48</f>
        <v>0</v>
      </c>
      <c r="E14" s="93">
        <f>'SO 2095'!P48</f>
        <v>4.63</v>
      </c>
      <c r="F14" s="93"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>
      <c r="A15" s="91" t="s">
        <v>58</v>
      </c>
      <c r="B15" s="92">
        <f>'SO 2095'!L53</f>
        <v>0</v>
      </c>
      <c r="C15" s="92">
        <f>'SO 2095'!M53</f>
        <v>0</v>
      </c>
      <c r="D15" s="92">
        <f>'SO 2095'!I53</f>
        <v>0</v>
      </c>
      <c r="E15" s="93">
        <f>'SO 2095'!P53</f>
        <v>0</v>
      </c>
      <c r="F15" s="93">
        <v>0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>
      <c r="A16" s="91" t="s">
        <v>59</v>
      </c>
      <c r="B16" s="92">
        <f>'SO 2095'!L57</f>
        <v>0</v>
      </c>
      <c r="C16" s="92">
        <f>'SO 2095'!M57</f>
        <v>0</v>
      </c>
      <c r="D16" s="92">
        <f>'SO 2095'!I57</f>
        <v>0</v>
      </c>
      <c r="E16" s="93">
        <f>'SO 2095'!P57</f>
        <v>0.1</v>
      </c>
      <c r="F16" s="93">
        <v>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>
      <c r="A17" s="94" t="s">
        <v>53</v>
      </c>
      <c r="B17" s="95">
        <f>'SO 2095'!L59</f>
        <v>0</v>
      </c>
      <c r="C17" s="95">
        <f>'SO 2095'!M59</f>
        <v>0</v>
      </c>
      <c r="D17" s="95">
        <f>'SO 2095'!I59</f>
        <v>0</v>
      </c>
      <c r="E17" s="96">
        <f>'SO 2095'!P59</f>
        <v>19.68</v>
      </c>
      <c r="F17" s="96">
        <f>SUM(F11:F16)</f>
        <v>1.5179999999999998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>
      <c r="A18" s="81"/>
      <c r="B18" s="97"/>
      <c r="C18" s="97"/>
      <c r="D18" s="97"/>
      <c r="E18" s="98"/>
      <c r="F18" s="98"/>
    </row>
    <row r="19" spans="1:26">
      <c r="A19" s="94" t="s">
        <v>60</v>
      </c>
      <c r="B19" s="95"/>
      <c r="C19" s="92"/>
      <c r="D19" s="92"/>
      <c r="E19" s="93"/>
      <c r="F19" s="93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>
      <c r="A20" s="91" t="s">
        <v>61</v>
      </c>
      <c r="B20" s="92">
        <f>'SO 2095'!L64</f>
        <v>0</v>
      </c>
      <c r="C20" s="92">
        <f>'SO 2095'!M64</f>
        <v>0</v>
      </c>
      <c r="D20" s="92">
        <f>'SO 2095'!I64</f>
        <v>0</v>
      </c>
      <c r="E20" s="93">
        <f>'SO 2095'!P64</f>
        <v>0.01</v>
      </c>
      <c r="F20" s="93">
        <v>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>
      <c r="A21" s="94" t="s">
        <v>60</v>
      </c>
      <c r="B21" s="95">
        <f>'SO 2095'!L66</f>
        <v>0</v>
      </c>
      <c r="C21" s="95">
        <f>'SO 2095'!M66</f>
        <v>0</v>
      </c>
      <c r="D21" s="95">
        <f>'SO 2095'!I66</f>
        <v>0</v>
      </c>
      <c r="E21" s="96">
        <f>'SO 2095'!P66</f>
        <v>0.01</v>
      </c>
      <c r="F21" s="96">
        <f>SUM(F20:F20)</f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>
      <c r="A22" s="81"/>
      <c r="B22" s="97"/>
      <c r="C22" s="97"/>
      <c r="D22" s="97"/>
      <c r="E22" s="98"/>
      <c r="F22" s="98"/>
    </row>
    <row r="23" spans="1:26">
      <c r="A23" s="94" t="s">
        <v>62</v>
      </c>
      <c r="B23" s="95">
        <f>'SO 2095'!L67</f>
        <v>0</v>
      </c>
      <c r="C23" s="95">
        <f>'SO 2095'!M67</f>
        <v>0</v>
      </c>
      <c r="D23" s="95">
        <f>'SO 2095'!I67</f>
        <v>0</v>
      </c>
      <c r="E23" s="96">
        <f>'SO 2095'!P67</f>
        <v>19.690000000000001</v>
      </c>
      <c r="F23" s="96">
        <f>(SUM(F9:F22)/2)</f>
        <v>1.5179999999999998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>
      <c r="A24" s="81"/>
      <c r="B24" s="97"/>
      <c r="C24" s="97"/>
      <c r="D24" s="97"/>
      <c r="E24" s="98"/>
      <c r="F24" s="98"/>
    </row>
    <row r="25" spans="1:26">
      <c r="A25" s="81"/>
      <c r="B25" s="97"/>
      <c r="C25" s="97"/>
      <c r="D25" s="97"/>
      <c r="E25" s="98"/>
      <c r="F25" s="98"/>
    </row>
    <row r="26" spans="1:26">
      <c r="A26" s="81"/>
      <c r="B26" s="97"/>
      <c r="C26" s="97"/>
      <c r="D26" s="97"/>
      <c r="E26" s="98"/>
      <c r="F26" s="98"/>
    </row>
    <row r="27" spans="1:26">
      <c r="A27" s="81"/>
      <c r="B27" s="97"/>
      <c r="C27" s="97"/>
      <c r="D27" s="97"/>
      <c r="E27" s="98"/>
      <c r="F27" s="98"/>
    </row>
    <row r="28" spans="1:26">
      <c r="A28" s="81"/>
      <c r="B28" s="97"/>
      <c r="C28" s="97"/>
      <c r="D28" s="97"/>
      <c r="E28" s="98"/>
      <c r="F28" s="98"/>
    </row>
    <row r="29" spans="1:26">
      <c r="A29" s="81"/>
      <c r="B29" s="97"/>
      <c r="C29" s="97"/>
      <c r="D29" s="97"/>
      <c r="E29" s="98"/>
      <c r="F29" s="98"/>
    </row>
    <row r="30" spans="1:26">
      <c r="A30" s="81"/>
      <c r="B30" s="97"/>
      <c r="C30" s="97"/>
      <c r="D30" s="97"/>
      <c r="E30" s="98"/>
      <c r="F30" s="98"/>
    </row>
    <row r="31" spans="1:26">
      <c r="A31" s="81"/>
      <c r="B31" s="97"/>
      <c r="C31" s="97"/>
      <c r="D31" s="97"/>
      <c r="E31" s="98"/>
      <c r="F31" s="98"/>
    </row>
    <row r="32" spans="1:26">
      <c r="A32" s="81"/>
      <c r="B32" s="97"/>
      <c r="C32" s="97"/>
      <c r="D32" s="97"/>
      <c r="E32" s="98"/>
      <c r="F32" s="98"/>
    </row>
    <row r="33" spans="1:6">
      <c r="A33" s="81"/>
      <c r="B33" s="97"/>
      <c r="C33" s="97"/>
      <c r="D33" s="97"/>
      <c r="E33" s="98"/>
      <c r="F33" s="98"/>
    </row>
    <row r="34" spans="1:6">
      <c r="A34" s="81"/>
      <c r="B34" s="97"/>
      <c r="C34" s="97"/>
      <c r="D34" s="97"/>
      <c r="E34" s="98"/>
      <c r="F34" s="98"/>
    </row>
    <row r="35" spans="1:6">
      <c r="A35" s="81"/>
      <c r="B35" s="97"/>
      <c r="C35" s="97"/>
      <c r="D35" s="97"/>
      <c r="E35" s="98"/>
      <c r="F35" s="98"/>
    </row>
    <row r="36" spans="1:6">
      <c r="A36" s="81"/>
      <c r="B36" s="97"/>
      <c r="C36" s="97"/>
      <c r="D36" s="97"/>
      <c r="E36" s="98"/>
      <c r="F36" s="98"/>
    </row>
    <row r="37" spans="1:6">
      <c r="A37" s="81"/>
      <c r="B37" s="97"/>
      <c r="C37" s="97"/>
      <c r="D37" s="97"/>
      <c r="E37" s="98"/>
      <c r="F37" s="98"/>
    </row>
    <row r="38" spans="1:6">
      <c r="A38" s="81"/>
      <c r="B38" s="97"/>
      <c r="C38" s="97"/>
      <c r="D38" s="97"/>
      <c r="E38" s="98"/>
      <c r="F38" s="98"/>
    </row>
    <row r="39" spans="1:6">
      <c r="A39" s="81"/>
      <c r="B39" s="97"/>
      <c r="C39" s="97"/>
      <c r="D39" s="97"/>
      <c r="E39" s="98"/>
      <c r="F39" s="98"/>
    </row>
    <row r="40" spans="1:6">
      <c r="A40" s="81"/>
      <c r="B40" s="97"/>
      <c r="C40" s="97"/>
      <c r="D40" s="97"/>
      <c r="E40" s="98"/>
      <c r="F40" s="98"/>
    </row>
    <row r="41" spans="1:6">
      <c r="A41" s="81"/>
      <c r="B41" s="97"/>
      <c r="C41" s="97"/>
      <c r="D41" s="97"/>
      <c r="E41" s="98"/>
      <c r="F41" s="98"/>
    </row>
    <row r="42" spans="1:6">
      <c r="A42" s="81"/>
      <c r="B42" s="97"/>
      <c r="C42" s="97"/>
      <c r="D42" s="97"/>
      <c r="E42" s="98"/>
      <c r="F42" s="98"/>
    </row>
    <row r="43" spans="1:6">
      <c r="A43" s="81"/>
      <c r="B43" s="97"/>
      <c r="C43" s="97"/>
      <c r="D43" s="97"/>
      <c r="E43" s="98"/>
      <c r="F43" s="98"/>
    </row>
    <row r="44" spans="1:6">
      <c r="A44" s="81"/>
      <c r="B44" s="97"/>
      <c r="C44" s="97"/>
      <c r="D44" s="97"/>
      <c r="E44" s="98"/>
      <c r="F44" s="98"/>
    </row>
    <row r="45" spans="1:6">
      <c r="A45" s="81"/>
      <c r="B45" s="97"/>
      <c r="C45" s="97"/>
      <c r="D45" s="97"/>
      <c r="E45" s="98"/>
      <c r="F45" s="98"/>
    </row>
    <row r="46" spans="1:6">
      <c r="A46" s="81"/>
      <c r="B46" s="97"/>
      <c r="C46" s="97"/>
      <c r="D46" s="97"/>
      <c r="E46" s="98"/>
      <c r="F46" s="98"/>
    </row>
    <row r="47" spans="1:6">
      <c r="A47" s="81"/>
      <c r="B47" s="97"/>
      <c r="C47" s="97"/>
      <c r="D47" s="97"/>
      <c r="E47" s="98"/>
      <c r="F47" s="98"/>
    </row>
    <row r="48" spans="1:6">
      <c r="A48" s="81"/>
      <c r="B48" s="97"/>
      <c r="C48" s="97"/>
      <c r="D48" s="97"/>
      <c r="E48" s="98"/>
      <c r="F48" s="98"/>
    </row>
    <row r="49" spans="1:6">
      <c r="A49" s="81"/>
      <c r="B49" s="97"/>
      <c r="C49" s="97"/>
      <c r="D49" s="97"/>
      <c r="E49" s="98"/>
      <c r="F49" s="98"/>
    </row>
    <row r="50" spans="1:6">
      <c r="A50" s="81"/>
      <c r="B50" s="97"/>
      <c r="C50" s="97"/>
      <c r="D50" s="97"/>
      <c r="E50" s="98"/>
      <c r="F50" s="98"/>
    </row>
    <row r="51" spans="1:6">
      <c r="A51" s="81"/>
      <c r="B51" s="97"/>
      <c r="C51" s="97"/>
      <c r="D51" s="97"/>
      <c r="E51" s="98"/>
      <c r="F51" s="98"/>
    </row>
    <row r="52" spans="1:6">
      <c r="A52" s="81"/>
      <c r="B52" s="97"/>
      <c r="C52" s="97"/>
      <c r="D52" s="97"/>
      <c r="E52" s="98"/>
      <c r="F52" s="98"/>
    </row>
    <row r="53" spans="1:6">
      <c r="A53" s="81"/>
      <c r="B53" s="97"/>
      <c r="C53" s="97"/>
      <c r="D53" s="97"/>
      <c r="E53" s="98"/>
      <c r="F53" s="98"/>
    </row>
    <row r="54" spans="1:6">
      <c r="A54" s="81"/>
      <c r="B54" s="97"/>
      <c r="C54" s="97"/>
      <c r="D54" s="97"/>
      <c r="E54" s="98"/>
      <c r="F54" s="98"/>
    </row>
    <row r="55" spans="1:6">
      <c r="A55" s="81"/>
      <c r="B55" s="97"/>
      <c r="C55" s="97"/>
      <c r="D55" s="97"/>
      <c r="E55" s="98"/>
      <c r="F55" s="98"/>
    </row>
    <row r="56" spans="1:6">
      <c r="A56" s="81"/>
      <c r="B56" s="97"/>
      <c r="C56" s="97"/>
      <c r="D56" s="97"/>
      <c r="E56" s="98"/>
      <c r="F56" s="98"/>
    </row>
    <row r="57" spans="1:6">
      <c r="A57" s="81"/>
      <c r="B57" s="97"/>
      <c r="C57" s="97"/>
      <c r="D57" s="97"/>
      <c r="E57" s="98"/>
      <c r="F57" s="98"/>
    </row>
    <row r="58" spans="1:6">
      <c r="A58" s="81"/>
      <c r="B58" s="97"/>
      <c r="C58" s="97"/>
      <c r="D58" s="97"/>
      <c r="E58" s="98"/>
      <c r="F58" s="98"/>
    </row>
    <row r="59" spans="1:6">
      <c r="A59" s="81"/>
      <c r="B59" s="97"/>
      <c r="C59" s="97"/>
      <c r="D59" s="97"/>
      <c r="E59" s="98"/>
      <c r="F59" s="98"/>
    </row>
    <row r="60" spans="1:6">
      <c r="A60" s="81"/>
      <c r="B60" s="97"/>
      <c r="C60" s="97"/>
      <c r="D60" s="97"/>
      <c r="E60" s="98"/>
      <c r="F60" s="98"/>
    </row>
    <row r="61" spans="1:6">
      <c r="A61" s="81"/>
      <c r="B61" s="97"/>
      <c r="C61" s="97"/>
      <c r="D61" s="97"/>
      <c r="E61" s="98"/>
      <c r="F61" s="98"/>
    </row>
    <row r="62" spans="1:6">
      <c r="A62" s="81"/>
      <c r="B62" s="97"/>
      <c r="C62" s="97"/>
      <c r="D62" s="97"/>
      <c r="E62" s="98"/>
      <c r="F62" s="98"/>
    </row>
    <row r="63" spans="1:6">
      <c r="A63" s="81"/>
      <c r="B63" s="97"/>
      <c r="C63" s="97"/>
      <c r="D63" s="97"/>
      <c r="E63" s="98"/>
      <c r="F63" s="98"/>
    </row>
    <row r="64" spans="1:6">
      <c r="A64" s="81"/>
      <c r="B64" s="97"/>
      <c r="C64" s="97"/>
      <c r="D64" s="97"/>
      <c r="E64" s="98"/>
      <c r="F64" s="98"/>
    </row>
    <row r="65" spans="1:6">
      <c r="A65" s="81"/>
      <c r="B65" s="97"/>
      <c r="C65" s="97"/>
      <c r="D65" s="97"/>
      <c r="E65" s="98"/>
      <c r="F65" s="98"/>
    </row>
    <row r="66" spans="1:6">
      <c r="A66" s="81"/>
      <c r="B66" s="97"/>
      <c r="C66" s="97"/>
      <c r="D66" s="97"/>
      <c r="E66" s="98"/>
      <c r="F66" s="98"/>
    </row>
    <row r="67" spans="1:6">
      <c r="A67" s="81"/>
      <c r="B67" s="97"/>
      <c r="C67" s="97"/>
      <c r="D67" s="97"/>
      <c r="E67" s="98"/>
      <c r="F67" s="98"/>
    </row>
    <row r="68" spans="1:6">
      <c r="A68" s="81"/>
      <c r="B68" s="97"/>
      <c r="C68" s="97"/>
      <c r="D68" s="97"/>
      <c r="E68" s="98"/>
      <c r="F68" s="98"/>
    </row>
    <row r="69" spans="1:6">
      <c r="A69" s="81"/>
      <c r="B69" s="97"/>
      <c r="C69" s="97"/>
      <c r="D69" s="97"/>
      <c r="E69" s="98"/>
      <c r="F69" s="98"/>
    </row>
    <row r="70" spans="1:6">
      <c r="A70" s="81"/>
      <c r="B70" s="97"/>
      <c r="C70" s="97"/>
      <c r="D70" s="97"/>
      <c r="E70" s="98"/>
      <c r="F70" s="98"/>
    </row>
    <row r="71" spans="1:6">
      <c r="A71" s="81"/>
      <c r="B71" s="97"/>
      <c r="C71" s="97"/>
      <c r="D71" s="97"/>
      <c r="E71" s="98"/>
      <c r="F71" s="98"/>
    </row>
    <row r="72" spans="1:6">
      <c r="A72" s="81"/>
      <c r="B72" s="97"/>
      <c r="C72" s="97"/>
      <c r="D72" s="97"/>
      <c r="E72" s="98"/>
      <c r="F72" s="98"/>
    </row>
    <row r="73" spans="1:6">
      <c r="A73" s="81"/>
      <c r="B73" s="97"/>
      <c r="C73" s="97"/>
      <c r="D73" s="97"/>
      <c r="E73" s="98"/>
      <c r="F73" s="98"/>
    </row>
    <row r="74" spans="1:6">
      <c r="A74" s="81"/>
      <c r="B74" s="81"/>
      <c r="C74" s="81"/>
      <c r="D74" s="81"/>
      <c r="E74" s="81"/>
      <c r="F74" s="81"/>
    </row>
    <row r="75" spans="1:6">
      <c r="A75" s="81"/>
      <c r="B75" s="81"/>
      <c r="C75" s="81"/>
      <c r="D75" s="81"/>
      <c r="E75" s="81"/>
      <c r="F75" s="81"/>
    </row>
    <row r="76" spans="1:6">
      <c r="A76" s="81"/>
      <c r="B76" s="81"/>
      <c r="C76" s="81"/>
      <c r="D76" s="81"/>
      <c r="E76" s="81"/>
      <c r="F76" s="81"/>
    </row>
    <row r="77" spans="1:6">
      <c r="A77" s="81"/>
      <c r="B77" s="81"/>
      <c r="C77" s="81"/>
      <c r="D77" s="81"/>
      <c r="E77" s="81"/>
      <c r="F77" s="81"/>
    </row>
    <row r="78" spans="1:6">
      <c r="A78" s="81"/>
      <c r="B78" s="81"/>
      <c r="C78" s="81"/>
      <c r="D78" s="81"/>
      <c r="E78" s="81"/>
      <c r="F78" s="81"/>
    </row>
    <row r="79" spans="1:6">
      <c r="A79" s="81"/>
      <c r="B79" s="81"/>
      <c r="C79" s="81"/>
      <c r="D79" s="81"/>
      <c r="E79" s="81"/>
      <c r="F79" s="81"/>
    </row>
    <row r="80" spans="1:6">
      <c r="A80" s="81"/>
      <c r="B80" s="81"/>
      <c r="C80" s="81"/>
      <c r="D80" s="81"/>
      <c r="E80" s="81"/>
      <c r="F80" s="81"/>
    </row>
    <row r="81" spans="1:6">
      <c r="A81" s="81"/>
      <c r="B81" s="81"/>
      <c r="C81" s="81"/>
      <c r="D81" s="81"/>
      <c r="E81" s="81"/>
      <c r="F81" s="81"/>
    </row>
    <row r="82" spans="1:6">
      <c r="A82" s="81"/>
      <c r="B82" s="81"/>
      <c r="C82" s="81"/>
      <c r="D82" s="81"/>
      <c r="E82" s="81"/>
      <c r="F82" s="81"/>
    </row>
    <row r="83" spans="1:6">
      <c r="A83" s="81"/>
      <c r="B83" s="81"/>
      <c r="C83" s="81"/>
      <c r="D83" s="81"/>
      <c r="E83" s="81"/>
      <c r="F83" s="81"/>
    </row>
    <row r="84" spans="1:6">
      <c r="A84" s="81"/>
      <c r="B84" s="81"/>
      <c r="C84" s="81"/>
      <c r="D84" s="81"/>
      <c r="E84" s="81"/>
      <c r="F84" s="81"/>
    </row>
    <row r="85" spans="1:6">
      <c r="A85" s="81"/>
      <c r="B85" s="81"/>
      <c r="C85" s="81"/>
      <c r="D85" s="81"/>
      <c r="E85" s="81"/>
      <c r="F85" s="81"/>
    </row>
    <row r="86" spans="1:6">
      <c r="A86" s="81"/>
      <c r="B86" s="81"/>
      <c r="C86" s="81"/>
      <c r="D86" s="81"/>
      <c r="E86" s="81"/>
      <c r="F86" s="81"/>
    </row>
    <row r="87" spans="1:6">
      <c r="A87" s="81"/>
      <c r="B87" s="81"/>
      <c r="C87" s="81"/>
      <c r="D87" s="81"/>
      <c r="E87" s="81"/>
      <c r="F87" s="81"/>
    </row>
    <row r="88" spans="1:6">
      <c r="A88" s="81"/>
      <c r="B88" s="81"/>
      <c r="C88" s="81"/>
      <c r="D88" s="81"/>
      <c r="E88" s="81"/>
      <c r="F88" s="81"/>
    </row>
    <row r="89" spans="1:6">
      <c r="A89" s="81"/>
      <c r="B89" s="81"/>
      <c r="C89" s="81"/>
      <c r="D89" s="81"/>
      <c r="E89" s="81"/>
      <c r="F89" s="81"/>
    </row>
    <row r="90" spans="1:6">
      <c r="A90" s="81"/>
      <c r="B90" s="81"/>
      <c r="C90" s="81"/>
      <c r="D90" s="81"/>
      <c r="E90" s="81"/>
      <c r="F90" s="81"/>
    </row>
    <row r="91" spans="1:6">
      <c r="A91" s="81"/>
      <c r="B91" s="81"/>
      <c r="C91" s="81"/>
      <c r="D91" s="81"/>
      <c r="E91" s="81"/>
      <c r="F91" s="81"/>
    </row>
    <row r="92" spans="1:6">
      <c r="A92" s="81"/>
      <c r="B92" s="81"/>
      <c r="C92" s="81"/>
      <c r="D92" s="81"/>
      <c r="E92" s="81"/>
      <c r="F92" s="81"/>
    </row>
    <row r="93" spans="1:6">
      <c r="A93" s="81"/>
      <c r="B93" s="81"/>
      <c r="C93" s="81"/>
      <c r="D93" s="81"/>
      <c r="E93" s="81"/>
      <c r="F93" s="81"/>
    </row>
    <row r="94" spans="1:6">
      <c r="A94" s="81"/>
      <c r="B94" s="81"/>
      <c r="C94" s="81"/>
      <c r="D94" s="81"/>
      <c r="E94" s="81"/>
      <c r="F94" s="81"/>
    </row>
    <row r="95" spans="1:6">
      <c r="A95" s="81"/>
      <c r="B95" s="81"/>
      <c r="C95" s="81"/>
      <c r="D95" s="81"/>
      <c r="E95" s="81"/>
      <c r="F95" s="81"/>
    </row>
    <row r="96" spans="1:6">
      <c r="A96" s="81"/>
      <c r="B96" s="81"/>
      <c r="C96" s="81"/>
      <c r="D96" s="81"/>
      <c r="E96" s="81"/>
      <c r="F96" s="81"/>
    </row>
    <row r="97" spans="1:6">
      <c r="A97" s="81"/>
      <c r="B97" s="81"/>
      <c r="C97" s="81"/>
      <c r="D97" s="81"/>
      <c r="E97" s="81"/>
      <c r="F97" s="81"/>
    </row>
    <row r="98" spans="1:6">
      <c r="A98" s="81"/>
      <c r="B98" s="81"/>
      <c r="C98" s="81"/>
      <c r="D98" s="81"/>
      <c r="E98" s="81"/>
      <c r="F98" s="81"/>
    </row>
    <row r="99" spans="1:6">
      <c r="A99" s="81"/>
      <c r="B99" s="81"/>
      <c r="C99" s="81"/>
      <c r="D99" s="81"/>
      <c r="E99" s="81"/>
      <c r="F99" s="81"/>
    </row>
    <row r="100" spans="1:6">
      <c r="A100" s="81"/>
      <c r="B100" s="81"/>
      <c r="C100" s="81"/>
      <c r="D100" s="81"/>
      <c r="E100" s="81"/>
      <c r="F100" s="81"/>
    </row>
    <row r="101" spans="1:6">
      <c r="A101" s="81"/>
      <c r="B101" s="81"/>
      <c r="C101" s="81"/>
      <c r="D101" s="81"/>
      <c r="E101" s="81"/>
      <c r="F101" s="81"/>
    </row>
    <row r="102" spans="1:6">
      <c r="A102" s="81"/>
      <c r="B102" s="81"/>
      <c r="C102" s="81"/>
      <c r="D102" s="81"/>
      <c r="E102" s="81"/>
      <c r="F102" s="81"/>
    </row>
    <row r="103" spans="1:6">
      <c r="A103" s="81"/>
      <c r="B103" s="81"/>
      <c r="C103" s="81"/>
      <c r="D103" s="81"/>
      <c r="E103" s="81"/>
      <c r="F103" s="81"/>
    </row>
    <row r="104" spans="1:6">
      <c r="A104" s="81"/>
      <c r="B104" s="81"/>
      <c r="C104" s="81"/>
      <c r="D104" s="81"/>
      <c r="E104" s="81"/>
      <c r="F104" s="81"/>
    </row>
    <row r="105" spans="1:6">
      <c r="A105" s="81"/>
      <c r="B105" s="81"/>
      <c r="C105" s="81"/>
      <c r="D105" s="81"/>
      <c r="E105" s="81"/>
      <c r="F105" s="81"/>
    </row>
    <row r="106" spans="1:6">
      <c r="A106" s="81"/>
      <c r="B106" s="81"/>
      <c r="C106" s="81"/>
      <c r="D106" s="81"/>
      <c r="E106" s="81"/>
      <c r="F106" s="81"/>
    </row>
    <row r="107" spans="1:6">
      <c r="A107" s="81"/>
      <c r="B107" s="81"/>
      <c r="C107" s="81"/>
      <c r="D107" s="81"/>
      <c r="E107" s="81"/>
      <c r="F107" s="81"/>
    </row>
    <row r="108" spans="1:6">
      <c r="A108" s="81"/>
      <c r="B108" s="81"/>
      <c r="C108" s="81"/>
      <c r="D108" s="81"/>
      <c r="E108" s="81"/>
      <c r="F108" s="81"/>
    </row>
    <row r="109" spans="1:6">
      <c r="A109" s="81"/>
      <c r="B109" s="81"/>
      <c r="C109" s="81"/>
      <c r="D109" s="81"/>
      <c r="E109" s="81"/>
      <c r="F109" s="81"/>
    </row>
    <row r="110" spans="1:6">
      <c r="A110" s="81"/>
      <c r="B110" s="81"/>
      <c r="C110" s="81"/>
      <c r="D110" s="81"/>
      <c r="E110" s="81"/>
      <c r="F110" s="81"/>
    </row>
    <row r="111" spans="1:6">
      <c r="A111" s="81"/>
      <c r="B111" s="81"/>
      <c r="C111" s="81"/>
      <c r="D111" s="81"/>
      <c r="E111" s="81"/>
      <c r="F111" s="81"/>
    </row>
    <row r="112" spans="1:6">
      <c r="A112" s="81"/>
      <c r="B112" s="81"/>
      <c r="C112" s="81"/>
      <c r="D112" s="81"/>
      <c r="E112" s="81"/>
      <c r="F112" s="81"/>
    </row>
    <row r="113" spans="1:6">
      <c r="A113" s="81"/>
      <c r="B113" s="81"/>
      <c r="C113" s="81"/>
      <c r="D113" s="81"/>
      <c r="E113" s="81"/>
      <c r="F113" s="81"/>
    </row>
    <row r="114" spans="1:6">
      <c r="A114" s="81"/>
      <c r="B114" s="81"/>
      <c r="C114" s="81"/>
      <c r="D114" s="81"/>
      <c r="E114" s="81"/>
      <c r="F114" s="81"/>
    </row>
    <row r="115" spans="1:6">
      <c r="A115" s="81"/>
      <c r="B115" s="81"/>
      <c r="C115" s="81"/>
      <c r="D115" s="81"/>
      <c r="E115" s="81"/>
      <c r="F115" s="81"/>
    </row>
    <row r="116" spans="1:6">
      <c r="A116" s="81"/>
      <c r="B116" s="81"/>
      <c r="C116" s="81"/>
      <c r="D116" s="81"/>
      <c r="E116" s="81"/>
      <c r="F116" s="81"/>
    </row>
    <row r="117" spans="1:6">
      <c r="A117" s="81"/>
      <c r="B117" s="81"/>
      <c r="C117" s="81"/>
      <c r="D117" s="81"/>
      <c r="E117" s="81"/>
      <c r="F117" s="81"/>
    </row>
    <row r="118" spans="1:6">
      <c r="A118" s="81"/>
      <c r="B118" s="81"/>
      <c r="C118" s="81"/>
      <c r="D118" s="81"/>
      <c r="E118" s="81"/>
      <c r="F118" s="81"/>
    </row>
    <row r="119" spans="1:6">
      <c r="A119" s="81"/>
      <c r="B119" s="81"/>
      <c r="C119" s="81"/>
      <c r="D119" s="81"/>
      <c r="E119" s="81"/>
      <c r="F119" s="81"/>
    </row>
    <row r="120" spans="1:6">
      <c r="A120" s="81"/>
      <c r="B120" s="81"/>
      <c r="C120" s="81"/>
      <c r="D120" s="81"/>
      <c r="E120" s="81"/>
      <c r="F120" s="81"/>
    </row>
    <row r="121" spans="1:6">
      <c r="A121" s="81"/>
      <c r="B121" s="81"/>
      <c r="C121" s="81"/>
      <c r="D121" s="81"/>
      <c r="E121" s="81"/>
      <c r="F121" s="81"/>
    </row>
    <row r="122" spans="1:6">
      <c r="A122" s="81"/>
      <c r="B122" s="81"/>
      <c r="C122" s="81"/>
      <c r="D122" s="81"/>
      <c r="E122" s="81"/>
      <c r="F122" s="81"/>
    </row>
    <row r="123" spans="1:6">
      <c r="A123" s="81"/>
      <c r="B123" s="81"/>
      <c r="C123" s="81"/>
      <c r="D123" s="81"/>
      <c r="E123" s="81"/>
      <c r="F123" s="81"/>
    </row>
    <row r="124" spans="1:6">
      <c r="A124" s="81"/>
      <c r="B124" s="81"/>
      <c r="C124" s="81"/>
      <c r="D124" s="81"/>
      <c r="E124" s="81"/>
      <c r="F124" s="81"/>
    </row>
    <row r="125" spans="1:6">
      <c r="A125" s="81"/>
      <c r="B125" s="81"/>
      <c r="C125" s="81"/>
      <c r="D125" s="81"/>
      <c r="E125" s="81"/>
      <c r="F125" s="81"/>
    </row>
    <row r="126" spans="1:6">
      <c r="A126" s="81"/>
      <c r="B126" s="81"/>
      <c r="C126" s="81"/>
      <c r="D126" s="81"/>
      <c r="E126" s="81"/>
      <c r="F126" s="81"/>
    </row>
    <row r="127" spans="1:6">
      <c r="A127" s="81"/>
      <c r="B127" s="81"/>
      <c r="C127" s="81"/>
      <c r="D127" s="81"/>
      <c r="E127" s="81"/>
      <c r="F127" s="81"/>
    </row>
    <row r="128" spans="1:6">
      <c r="A128" s="81"/>
      <c r="B128" s="81"/>
      <c r="C128" s="81"/>
      <c r="D128" s="81"/>
      <c r="E128" s="81"/>
      <c r="F128" s="81"/>
    </row>
    <row r="129" spans="1:6">
      <c r="A129" s="81"/>
      <c r="B129" s="81"/>
      <c r="C129" s="81"/>
      <c r="D129" s="81"/>
      <c r="E129" s="81"/>
      <c r="F129" s="81"/>
    </row>
    <row r="130" spans="1:6">
      <c r="A130" s="81"/>
      <c r="B130" s="81"/>
      <c r="C130" s="81"/>
      <c r="D130" s="81"/>
      <c r="E130" s="81"/>
      <c r="F130" s="81"/>
    </row>
    <row r="131" spans="1:6">
      <c r="A131" s="81"/>
      <c r="B131" s="81"/>
      <c r="C131" s="81"/>
      <c r="D131" s="81"/>
      <c r="E131" s="81"/>
      <c r="F131" s="81"/>
    </row>
    <row r="132" spans="1:6">
      <c r="A132" s="81"/>
      <c r="B132" s="81"/>
      <c r="C132" s="81"/>
      <c r="D132" s="81"/>
      <c r="E132" s="81"/>
      <c r="F132" s="81"/>
    </row>
    <row r="133" spans="1:6">
      <c r="A133" s="81"/>
      <c r="B133" s="81"/>
      <c r="C133" s="81"/>
      <c r="D133" s="81"/>
      <c r="E133" s="81"/>
      <c r="F133" s="81"/>
    </row>
    <row r="134" spans="1:6">
      <c r="A134" s="81"/>
      <c r="B134" s="81"/>
      <c r="C134" s="81"/>
      <c r="D134" s="81"/>
      <c r="E134" s="81"/>
      <c r="F134" s="81"/>
    </row>
    <row r="135" spans="1:6">
      <c r="A135" s="81"/>
      <c r="B135" s="81"/>
      <c r="C135" s="81"/>
      <c r="D135" s="81"/>
      <c r="E135" s="81"/>
      <c r="F135" s="81"/>
    </row>
    <row r="136" spans="1:6">
      <c r="A136" s="81"/>
      <c r="B136" s="81"/>
      <c r="C136" s="81"/>
      <c r="D136" s="81"/>
      <c r="E136" s="81"/>
      <c r="F136" s="81"/>
    </row>
    <row r="137" spans="1:6">
      <c r="A137" s="81"/>
      <c r="B137" s="81"/>
      <c r="C137" s="81"/>
      <c r="D137" s="81"/>
      <c r="E137" s="81"/>
      <c r="F137" s="81"/>
    </row>
    <row r="138" spans="1:6">
      <c r="A138" s="81"/>
      <c r="B138" s="81"/>
      <c r="C138" s="81"/>
      <c r="D138" s="81"/>
      <c r="E138" s="81"/>
      <c r="F138" s="81"/>
    </row>
    <row r="139" spans="1:6">
      <c r="A139" s="81"/>
      <c r="B139" s="81"/>
      <c r="C139" s="81"/>
      <c r="D139" s="81"/>
      <c r="E139" s="81"/>
      <c r="F139" s="81"/>
    </row>
    <row r="140" spans="1:6">
      <c r="A140" s="81"/>
      <c r="B140" s="81"/>
      <c r="C140" s="81"/>
      <c r="D140" s="81"/>
      <c r="E140" s="81"/>
      <c r="F140" s="81"/>
    </row>
    <row r="141" spans="1:6">
      <c r="A141" s="81"/>
      <c r="B141" s="81"/>
      <c r="C141" s="81"/>
      <c r="D141" s="81"/>
      <c r="E141" s="81"/>
      <c r="F141" s="81"/>
    </row>
    <row r="142" spans="1:6">
      <c r="A142" s="81"/>
      <c r="B142" s="81"/>
      <c r="C142" s="81"/>
      <c r="D142" s="81"/>
      <c r="E142" s="81"/>
      <c r="F142" s="81"/>
    </row>
    <row r="143" spans="1:6">
      <c r="A143" s="81"/>
      <c r="B143" s="81"/>
      <c r="C143" s="81"/>
      <c r="D143" s="81"/>
      <c r="E143" s="81"/>
      <c r="F143" s="81"/>
    </row>
    <row r="144" spans="1:6">
      <c r="A144" s="81"/>
      <c r="B144" s="81"/>
      <c r="C144" s="81"/>
      <c r="D144" s="81"/>
      <c r="E144" s="81"/>
      <c r="F144" s="81"/>
    </row>
    <row r="145" spans="1:6">
      <c r="A145" s="81"/>
      <c r="B145" s="81"/>
      <c r="C145" s="81"/>
      <c r="D145" s="81"/>
      <c r="E145" s="81"/>
      <c r="F145" s="81"/>
    </row>
    <row r="146" spans="1:6">
      <c r="A146" s="81"/>
      <c r="B146" s="81"/>
      <c r="C146" s="81"/>
      <c r="D146" s="81"/>
      <c r="E146" s="81"/>
      <c r="F146" s="81"/>
    </row>
    <row r="147" spans="1:6">
      <c r="A147" s="81"/>
      <c r="B147" s="81"/>
      <c r="C147" s="81"/>
      <c r="D147" s="81"/>
      <c r="E147" s="81"/>
      <c r="F147" s="81"/>
    </row>
    <row r="148" spans="1:6">
      <c r="A148" s="81"/>
      <c r="B148" s="81"/>
      <c r="C148" s="81"/>
      <c r="D148" s="81"/>
      <c r="E148" s="81"/>
      <c r="F148" s="81"/>
    </row>
    <row r="149" spans="1:6">
      <c r="A149" s="81"/>
      <c r="B149" s="81"/>
      <c r="C149" s="81"/>
      <c r="D149" s="81"/>
      <c r="E149" s="81"/>
      <c r="F149" s="81"/>
    </row>
    <row r="150" spans="1:6">
      <c r="A150" s="81"/>
      <c r="B150" s="81"/>
      <c r="C150" s="81"/>
      <c r="D150" s="81"/>
      <c r="E150" s="81"/>
      <c r="F150" s="81"/>
    </row>
    <row r="151" spans="1:6">
      <c r="A151" s="81"/>
      <c r="B151" s="81"/>
      <c r="C151" s="81"/>
      <c r="D151" s="81"/>
      <c r="E151" s="81"/>
      <c r="F151" s="81"/>
    </row>
  </sheetData>
  <sheetProtection selectLockedCells="1" selectUnlockedCells="1"/>
  <printOptions horizontalCentered="1"/>
  <pageMargins left="0.74791666666666667" right="0.74791666666666667" top="0.98402777777777772" bottom="0.98402777777777772" header="0.51180555555555551" footer="0.51180555555555551"/>
  <pageSetup paperSize="9" scale="95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workbookViewId="0">
      <selection activeCell="G63" sqref="G63"/>
    </sheetView>
  </sheetViews>
  <sheetFormatPr baseColWidth="10" defaultRowHeight="13"/>
  <cols>
    <col min="1" max="1" width="4.6640625" customWidth="1"/>
    <col min="2" max="2" width="6.6640625" customWidth="1"/>
    <col min="3" max="3" width="15.6640625" customWidth="1"/>
    <col min="4" max="4" width="44.6640625" customWidth="1"/>
    <col min="5" max="5" width="5.6640625" customWidth="1"/>
    <col min="6" max="6" width="9.6640625" customWidth="1"/>
    <col min="7" max="9" width="12.6640625" customWidth="1"/>
    <col min="10" max="15" width="0" hidden="1" customWidth="1"/>
    <col min="16" max="16" width="9.6640625" customWidth="1"/>
    <col min="17" max="26" width="0" hidden="1" customWidth="1"/>
    <col min="27" max="256" width="8.83203125" customWidth="1"/>
  </cols>
  <sheetData>
    <row r="1" spans="1:26">
      <c r="A1" s="83" t="s">
        <v>9</v>
      </c>
      <c r="B1" s="1"/>
      <c r="C1" s="1"/>
      <c r="D1" s="1"/>
      <c r="E1" s="83" t="s">
        <v>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W1">
        <v>30.126000000000001</v>
      </c>
    </row>
    <row r="2" spans="1:26">
      <c r="A2" s="83" t="s">
        <v>13</v>
      </c>
      <c r="B2" s="1"/>
      <c r="C2" s="1"/>
      <c r="D2" s="1"/>
      <c r="E2" s="83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6">
      <c r="A3" s="83" t="s">
        <v>12</v>
      </c>
      <c r="B3" s="1"/>
      <c r="C3" s="1"/>
      <c r="D3" s="1"/>
      <c r="E3" s="83" t="s">
        <v>48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6">
      <c r="A5" s="83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6">
      <c r="A6" s="8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6">
      <c r="A7" s="3" t="s">
        <v>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6" ht="14">
      <c r="A8" s="86" t="s">
        <v>63</v>
      </c>
      <c r="B8" s="86" t="s">
        <v>64</v>
      </c>
      <c r="C8" s="86" t="s">
        <v>65</v>
      </c>
      <c r="D8" s="86" t="s">
        <v>66</v>
      </c>
      <c r="E8" s="86" t="s">
        <v>67</v>
      </c>
      <c r="F8" s="86" t="s">
        <v>68</v>
      </c>
      <c r="G8" s="86" t="s">
        <v>16</v>
      </c>
      <c r="H8" s="86" t="s">
        <v>17</v>
      </c>
      <c r="I8" s="86" t="s">
        <v>69</v>
      </c>
      <c r="J8" s="86"/>
      <c r="K8" s="86"/>
      <c r="L8" s="86"/>
      <c r="M8" s="86"/>
      <c r="N8" s="86"/>
      <c r="O8" s="86"/>
      <c r="P8" s="86" t="s">
        <v>70</v>
      </c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>
      <c r="A9" s="100"/>
      <c r="B9" s="100"/>
      <c r="C9" s="101"/>
      <c r="D9" s="86" t="s">
        <v>53</v>
      </c>
      <c r="E9" s="100"/>
      <c r="F9" s="102"/>
      <c r="G9" s="88"/>
      <c r="H9" s="88"/>
      <c r="I9" s="88"/>
      <c r="J9" s="100"/>
      <c r="K9" s="100"/>
      <c r="L9" s="100"/>
      <c r="M9" s="100"/>
      <c r="N9" s="100"/>
      <c r="O9" s="100"/>
      <c r="P9" s="10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>
      <c r="A10" s="91"/>
      <c r="B10" s="91"/>
      <c r="C10" s="91"/>
      <c r="D10" s="91" t="s">
        <v>54</v>
      </c>
      <c r="E10" s="91"/>
      <c r="F10" s="103"/>
      <c r="G10" s="92"/>
      <c r="H10" s="92"/>
      <c r="I10" s="92"/>
      <c r="J10" s="91"/>
      <c r="K10" s="91"/>
      <c r="L10" s="91"/>
      <c r="M10" s="91"/>
      <c r="N10" s="91"/>
      <c r="O10" s="91"/>
      <c r="P10" s="91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5" customHeight="1">
      <c r="A11" s="104">
        <v>126</v>
      </c>
      <c r="B11" s="104" t="s">
        <v>71</v>
      </c>
      <c r="C11" s="105">
        <v>130001101</v>
      </c>
      <c r="D11" s="104" t="s">
        <v>72</v>
      </c>
      <c r="E11" s="104" t="s">
        <v>73</v>
      </c>
      <c r="F11" s="106">
        <v>1.2</v>
      </c>
      <c r="G11" s="107"/>
      <c r="H11" s="107"/>
      <c r="I11" s="107">
        <f t="shared" ref="I11:I24" si="0">ROUND(F11*(G11+H11),2)</f>
        <v>0</v>
      </c>
      <c r="J11" s="104">
        <f t="shared" ref="J11:J24" si="1">ROUND(F11*(N11),2)</f>
        <v>14.76</v>
      </c>
      <c r="K11" s="81">
        <f t="shared" ref="K11:K24" si="2">ROUND(F11*(O11),2)</f>
        <v>0</v>
      </c>
      <c r="L11" s="81">
        <f t="shared" ref="L11:L24" si="3">ROUND(F11*(G11+H11),2)</f>
        <v>0</v>
      </c>
      <c r="M11" s="81"/>
      <c r="N11" s="81">
        <v>12.3</v>
      </c>
      <c r="O11" s="81"/>
      <c r="P11" s="103">
        <f t="shared" ref="P11:P24" si="4">ROUND(F11*(R11),3)</f>
        <v>0</v>
      </c>
      <c r="Q11" s="108"/>
      <c r="R11" s="108">
        <v>0</v>
      </c>
      <c r="Z11">
        <v>0</v>
      </c>
    </row>
    <row r="12" spans="1:26" ht="25" customHeight="1">
      <c r="A12" s="104">
        <v>127</v>
      </c>
      <c r="B12" s="104" t="s">
        <v>71</v>
      </c>
      <c r="C12" s="105">
        <v>132201201</v>
      </c>
      <c r="D12" s="104" t="s">
        <v>74</v>
      </c>
      <c r="E12" s="104" t="s">
        <v>73</v>
      </c>
      <c r="F12" s="106">
        <v>23.1</v>
      </c>
      <c r="G12" s="107"/>
      <c r="H12" s="107"/>
      <c r="I12" s="107">
        <f t="shared" si="0"/>
        <v>0</v>
      </c>
      <c r="J12" s="104">
        <f t="shared" si="1"/>
        <v>239.32</v>
      </c>
      <c r="K12" s="81">
        <f t="shared" si="2"/>
        <v>0</v>
      </c>
      <c r="L12" s="81">
        <f t="shared" si="3"/>
        <v>0</v>
      </c>
      <c r="M12" s="81"/>
      <c r="N12" s="81">
        <v>10.36</v>
      </c>
      <c r="O12" s="81"/>
      <c r="P12" s="103">
        <f t="shared" si="4"/>
        <v>0</v>
      </c>
      <c r="Q12" s="108"/>
      <c r="R12" s="108">
        <v>0</v>
      </c>
      <c r="Z12">
        <v>0</v>
      </c>
    </row>
    <row r="13" spans="1:26" ht="25" customHeight="1">
      <c r="A13" s="104">
        <v>128</v>
      </c>
      <c r="B13" s="104" t="s">
        <v>71</v>
      </c>
      <c r="C13" s="105">
        <v>132201209</v>
      </c>
      <c r="D13" s="104" t="s">
        <v>75</v>
      </c>
      <c r="E13" s="104" t="s">
        <v>73</v>
      </c>
      <c r="F13" s="106">
        <v>23.1</v>
      </c>
      <c r="G13" s="107"/>
      <c r="H13" s="107"/>
      <c r="I13" s="107">
        <f t="shared" si="0"/>
        <v>0</v>
      </c>
      <c r="J13" s="104">
        <f t="shared" si="1"/>
        <v>15.25</v>
      </c>
      <c r="K13" s="81">
        <f t="shared" si="2"/>
        <v>0</v>
      </c>
      <c r="L13" s="81">
        <f t="shared" si="3"/>
        <v>0</v>
      </c>
      <c r="M13" s="81"/>
      <c r="N13" s="81">
        <v>0.66</v>
      </c>
      <c r="O13" s="81"/>
      <c r="P13" s="103">
        <f t="shared" si="4"/>
        <v>0</v>
      </c>
      <c r="Q13" s="108"/>
      <c r="R13" s="108">
        <v>0</v>
      </c>
      <c r="Z13">
        <v>0</v>
      </c>
    </row>
    <row r="14" spans="1:26" ht="25" customHeight="1">
      <c r="A14" s="104">
        <v>129</v>
      </c>
      <c r="B14" s="104" t="s">
        <v>71</v>
      </c>
      <c r="C14" s="105">
        <v>151101103</v>
      </c>
      <c r="D14" s="104" t="s">
        <v>76</v>
      </c>
      <c r="E14" s="104" t="s">
        <v>77</v>
      </c>
      <c r="F14" s="106">
        <v>21</v>
      </c>
      <c r="G14" s="107"/>
      <c r="H14" s="107"/>
      <c r="I14" s="107">
        <f t="shared" si="0"/>
        <v>0</v>
      </c>
      <c r="J14" s="104">
        <f t="shared" si="1"/>
        <v>144.9</v>
      </c>
      <c r="K14" s="81">
        <f t="shared" si="2"/>
        <v>0</v>
      </c>
      <c r="L14" s="81">
        <f t="shared" si="3"/>
        <v>0</v>
      </c>
      <c r="M14" s="81"/>
      <c r="N14" s="81">
        <v>6.9</v>
      </c>
      <c r="O14" s="81"/>
      <c r="P14" s="103">
        <f t="shared" si="4"/>
        <v>2.5000000000000001E-2</v>
      </c>
      <c r="Q14" s="108"/>
      <c r="R14" s="108">
        <v>1.1900000000000001E-3</v>
      </c>
      <c r="Z14">
        <v>0</v>
      </c>
    </row>
    <row r="15" spans="1:26" ht="25" customHeight="1">
      <c r="A15" s="104">
        <v>130</v>
      </c>
      <c r="B15" s="104" t="s">
        <v>71</v>
      </c>
      <c r="C15" s="105">
        <v>151201112</v>
      </c>
      <c r="D15" s="104" t="s">
        <v>78</v>
      </c>
      <c r="E15" s="104" t="s">
        <v>77</v>
      </c>
      <c r="F15" s="106">
        <v>21</v>
      </c>
      <c r="G15" s="107"/>
      <c r="H15" s="107"/>
      <c r="I15" s="107">
        <f t="shared" si="0"/>
        <v>0</v>
      </c>
      <c r="J15" s="104">
        <f t="shared" si="1"/>
        <v>35.07</v>
      </c>
      <c r="K15" s="81">
        <f t="shared" si="2"/>
        <v>0</v>
      </c>
      <c r="L15" s="81">
        <f t="shared" si="3"/>
        <v>0</v>
      </c>
      <c r="M15" s="81"/>
      <c r="N15" s="81">
        <v>1.67</v>
      </c>
      <c r="O15" s="81"/>
      <c r="P15" s="103">
        <f t="shared" si="4"/>
        <v>0</v>
      </c>
      <c r="Q15" s="108"/>
      <c r="R15" s="108">
        <v>0</v>
      </c>
      <c r="Z15">
        <v>0</v>
      </c>
    </row>
    <row r="16" spans="1:26" ht="25" customHeight="1">
      <c r="A16" s="104">
        <v>131</v>
      </c>
      <c r="B16" s="104" t="s">
        <v>71</v>
      </c>
      <c r="C16" s="105">
        <v>161101501</v>
      </c>
      <c r="D16" s="104" t="s">
        <v>79</v>
      </c>
      <c r="E16" s="104" t="s">
        <v>73</v>
      </c>
      <c r="F16" s="106">
        <v>23.1</v>
      </c>
      <c r="G16" s="107"/>
      <c r="H16" s="107"/>
      <c r="I16" s="107">
        <f t="shared" si="0"/>
        <v>0</v>
      </c>
      <c r="J16" s="104">
        <f t="shared" si="1"/>
        <v>581.66</v>
      </c>
      <c r="K16" s="81">
        <f t="shared" si="2"/>
        <v>0</v>
      </c>
      <c r="L16" s="81">
        <f t="shared" si="3"/>
        <v>0</v>
      </c>
      <c r="M16" s="81"/>
      <c r="N16" s="81">
        <v>25.18</v>
      </c>
      <c r="O16" s="81"/>
      <c r="P16" s="103">
        <f t="shared" si="4"/>
        <v>0</v>
      </c>
      <c r="Q16" s="108"/>
      <c r="R16" s="108">
        <v>0</v>
      </c>
      <c r="Z16">
        <v>0</v>
      </c>
    </row>
    <row r="17" spans="1:26" ht="25" customHeight="1">
      <c r="A17" s="104">
        <v>132</v>
      </c>
      <c r="B17" s="104" t="s">
        <v>71</v>
      </c>
      <c r="C17" s="105">
        <v>162401101</v>
      </c>
      <c r="D17" s="104" t="s">
        <v>80</v>
      </c>
      <c r="E17" s="104" t="s">
        <v>73</v>
      </c>
      <c r="F17" s="106">
        <v>6.6</v>
      </c>
      <c r="G17" s="107"/>
      <c r="H17" s="107"/>
      <c r="I17" s="107">
        <f t="shared" si="0"/>
        <v>0</v>
      </c>
      <c r="J17" s="104">
        <f t="shared" si="1"/>
        <v>20.72</v>
      </c>
      <c r="K17" s="81">
        <f t="shared" si="2"/>
        <v>0</v>
      </c>
      <c r="L17" s="81">
        <f t="shared" si="3"/>
        <v>0</v>
      </c>
      <c r="M17" s="81"/>
      <c r="N17" s="81">
        <v>3.14</v>
      </c>
      <c r="O17" s="81"/>
      <c r="P17" s="103">
        <f t="shared" si="4"/>
        <v>0</v>
      </c>
      <c r="Q17" s="108"/>
      <c r="R17" s="108">
        <v>0</v>
      </c>
      <c r="Z17">
        <v>0</v>
      </c>
    </row>
    <row r="18" spans="1:26" ht="25" customHeight="1">
      <c r="A18" s="104">
        <v>133</v>
      </c>
      <c r="B18" s="104" t="s">
        <v>71</v>
      </c>
      <c r="C18" s="105">
        <v>171201201</v>
      </c>
      <c r="D18" s="104" t="s">
        <v>81</v>
      </c>
      <c r="E18" s="104" t="s">
        <v>73</v>
      </c>
      <c r="F18" s="106">
        <v>6.6</v>
      </c>
      <c r="G18" s="107"/>
      <c r="H18" s="107"/>
      <c r="I18" s="107">
        <f t="shared" si="0"/>
        <v>0</v>
      </c>
      <c r="J18" s="104">
        <f t="shared" si="1"/>
        <v>6.4</v>
      </c>
      <c r="K18" s="81">
        <f t="shared" si="2"/>
        <v>0</v>
      </c>
      <c r="L18" s="81">
        <f t="shared" si="3"/>
        <v>0</v>
      </c>
      <c r="M18" s="81"/>
      <c r="N18" s="81">
        <v>0.97</v>
      </c>
      <c r="O18" s="81"/>
      <c r="P18" s="103">
        <f t="shared" si="4"/>
        <v>0</v>
      </c>
      <c r="Q18" s="108"/>
      <c r="R18" s="108">
        <v>0</v>
      </c>
      <c r="Z18">
        <v>0</v>
      </c>
    </row>
    <row r="19" spans="1:26" ht="25" customHeight="1">
      <c r="A19" s="104">
        <v>134</v>
      </c>
      <c r="B19" s="104" t="s">
        <v>71</v>
      </c>
      <c r="C19" s="105">
        <v>171209002</v>
      </c>
      <c r="D19" s="104" t="s">
        <v>82</v>
      </c>
      <c r="E19" s="104" t="s">
        <v>83</v>
      </c>
      <c r="F19" s="106">
        <v>0</v>
      </c>
      <c r="G19" s="107"/>
      <c r="H19" s="107"/>
      <c r="I19" s="107">
        <f t="shared" si="0"/>
        <v>0</v>
      </c>
      <c r="J19" s="104">
        <f t="shared" si="1"/>
        <v>0</v>
      </c>
      <c r="K19" s="81">
        <f t="shared" si="2"/>
        <v>0</v>
      </c>
      <c r="L19" s="81">
        <f t="shared" si="3"/>
        <v>0</v>
      </c>
      <c r="M19" s="81"/>
      <c r="N19" s="81">
        <v>1.2</v>
      </c>
      <c r="O19" s="81"/>
      <c r="P19" s="103">
        <f t="shared" si="4"/>
        <v>0</v>
      </c>
      <c r="Q19" s="108"/>
      <c r="R19" s="108">
        <v>0</v>
      </c>
      <c r="Z19">
        <v>0</v>
      </c>
    </row>
    <row r="20" spans="1:26" ht="25" customHeight="1">
      <c r="A20" s="104">
        <v>135</v>
      </c>
      <c r="B20" s="104" t="s">
        <v>71</v>
      </c>
      <c r="C20" s="105">
        <v>174101101</v>
      </c>
      <c r="D20" s="104" t="s">
        <v>84</v>
      </c>
      <c r="E20" s="104" t="s">
        <v>73</v>
      </c>
      <c r="F20" s="106">
        <v>16.5</v>
      </c>
      <c r="G20" s="107"/>
      <c r="H20" s="107"/>
      <c r="I20" s="107">
        <f t="shared" si="0"/>
        <v>0</v>
      </c>
      <c r="J20" s="104">
        <f t="shared" si="1"/>
        <v>52.47</v>
      </c>
      <c r="K20" s="81">
        <f t="shared" si="2"/>
        <v>0</v>
      </c>
      <c r="L20" s="81">
        <f t="shared" si="3"/>
        <v>0</v>
      </c>
      <c r="M20" s="81"/>
      <c r="N20" s="81">
        <v>3.18</v>
      </c>
      <c r="O20" s="81"/>
      <c r="P20" s="103">
        <f t="shared" si="4"/>
        <v>0</v>
      </c>
      <c r="Q20" s="108"/>
      <c r="R20" s="108">
        <v>0</v>
      </c>
      <c r="Z20">
        <v>0</v>
      </c>
    </row>
    <row r="21" spans="1:26" ht="25" customHeight="1">
      <c r="A21" s="104">
        <v>136</v>
      </c>
      <c r="B21" s="104" t="s">
        <v>71</v>
      </c>
      <c r="C21" s="105">
        <v>175101101</v>
      </c>
      <c r="D21" s="104" t="s">
        <v>85</v>
      </c>
      <c r="E21" s="104" t="s">
        <v>73</v>
      </c>
      <c r="F21" s="106">
        <v>4.62</v>
      </c>
      <c r="G21" s="107"/>
      <c r="H21" s="107"/>
      <c r="I21" s="107">
        <f t="shared" si="0"/>
        <v>0</v>
      </c>
      <c r="J21" s="104">
        <f t="shared" si="1"/>
        <v>44.77</v>
      </c>
      <c r="K21" s="81">
        <f t="shared" si="2"/>
        <v>0</v>
      </c>
      <c r="L21" s="81">
        <f t="shared" si="3"/>
        <v>0</v>
      </c>
      <c r="M21" s="81"/>
      <c r="N21" s="81">
        <v>9.69</v>
      </c>
      <c r="O21" s="81"/>
      <c r="P21" s="103">
        <f t="shared" si="4"/>
        <v>0</v>
      </c>
      <c r="Q21" s="108"/>
      <c r="R21" s="108">
        <v>0</v>
      </c>
      <c r="Z21">
        <v>0</v>
      </c>
    </row>
    <row r="22" spans="1:26" ht="25" customHeight="1">
      <c r="A22" s="104">
        <v>137</v>
      </c>
      <c r="B22" s="104" t="s">
        <v>71</v>
      </c>
      <c r="C22" s="105">
        <v>175101209</v>
      </c>
      <c r="D22" s="104" t="s">
        <v>86</v>
      </c>
      <c r="E22" s="104" t="s">
        <v>73</v>
      </c>
      <c r="F22" s="106">
        <v>4.62</v>
      </c>
      <c r="G22" s="107"/>
      <c r="H22" s="107"/>
      <c r="I22" s="107">
        <f t="shared" si="0"/>
        <v>0</v>
      </c>
      <c r="J22" s="104">
        <f t="shared" si="1"/>
        <v>28.09</v>
      </c>
      <c r="K22" s="81">
        <f t="shared" si="2"/>
        <v>0</v>
      </c>
      <c r="L22" s="81">
        <f t="shared" si="3"/>
        <v>0</v>
      </c>
      <c r="M22" s="81"/>
      <c r="N22" s="81">
        <v>6.08</v>
      </c>
      <c r="O22" s="81"/>
      <c r="P22" s="103">
        <f t="shared" si="4"/>
        <v>0</v>
      </c>
      <c r="Q22" s="108"/>
      <c r="R22" s="108">
        <v>0</v>
      </c>
      <c r="Z22">
        <v>0</v>
      </c>
    </row>
    <row r="23" spans="1:26" ht="25" customHeight="1">
      <c r="A23" s="104">
        <v>138</v>
      </c>
      <c r="B23" s="104" t="s">
        <v>87</v>
      </c>
      <c r="C23" s="105">
        <v>113107122</v>
      </c>
      <c r="D23" s="104" t="s">
        <v>88</v>
      </c>
      <c r="E23" s="104" t="s">
        <v>89</v>
      </c>
      <c r="F23" s="106">
        <v>3.3</v>
      </c>
      <c r="G23" s="107"/>
      <c r="H23" s="107"/>
      <c r="I23" s="107">
        <f t="shared" si="0"/>
        <v>0</v>
      </c>
      <c r="J23" s="104">
        <f t="shared" si="1"/>
        <v>26.4</v>
      </c>
      <c r="K23" s="81">
        <f t="shared" si="2"/>
        <v>0</v>
      </c>
      <c r="L23" s="81">
        <f t="shared" si="3"/>
        <v>0</v>
      </c>
      <c r="M23" s="81"/>
      <c r="N23" s="81">
        <v>8</v>
      </c>
      <c r="O23" s="81"/>
      <c r="P23" s="103">
        <f t="shared" si="4"/>
        <v>0</v>
      </c>
      <c r="Q23" s="108"/>
      <c r="R23" s="108">
        <v>0</v>
      </c>
      <c r="Z23">
        <v>0</v>
      </c>
    </row>
    <row r="24" spans="1:26" ht="25" customHeight="1">
      <c r="A24" s="104">
        <v>139</v>
      </c>
      <c r="B24" s="104" t="s">
        <v>87</v>
      </c>
      <c r="C24" s="105">
        <v>113107131</v>
      </c>
      <c r="D24" s="104" t="s">
        <v>90</v>
      </c>
      <c r="E24" s="104" t="s">
        <v>89</v>
      </c>
      <c r="F24" s="106">
        <v>3.3</v>
      </c>
      <c r="G24" s="107"/>
      <c r="H24" s="107"/>
      <c r="I24" s="107">
        <f t="shared" si="0"/>
        <v>0</v>
      </c>
      <c r="J24" s="104">
        <f t="shared" si="1"/>
        <v>54.88</v>
      </c>
      <c r="K24" s="81">
        <f t="shared" si="2"/>
        <v>0</v>
      </c>
      <c r="L24" s="81">
        <f t="shared" si="3"/>
        <v>0</v>
      </c>
      <c r="M24" s="81"/>
      <c r="N24" s="81">
        <v>16.63</v>
      </c>
      <c r="O24" s="81"/>
      <c r="P24" s="103">
        <f t="shared" si="4"/>
        <v>0</v>
      </c>
      <c r="Q24" s="108"/>
      <c r="R24" s="108">
        <v>0</v>
      </c>
      <c r="Z24">
        <v>0</v>
      </c>
    </row>
    <row r="25" spans="1:26">
      <c r="A25" s="91"/>
      <c r="B25" s="91"/>
      <c r="C25" s="91"/>
      <c r="D25" s="91" t="s">
        <v>54</v>
      </c>
      <c r="E25" s="91"/>
      <c r="F25" s="103"/>
      <c r="G25" s="95">
        <f>ROUND((SUM(L10:L24))/1,2)</f>
        <v>0</v>
      </c>
      <c r="H25" s="95">
        <f>ROUND((SUM(M10:M24))/1,2)</f>
        <v>0</v>
      </c>
      <c r="I25" s="95">
        <f>ROUND((SUM(I10:I24))/1,2)</f>
        <v>0</v>
      </c>
      <c r="J25" s="91"/>
      <c r="K25" s="91"/>
      <c r="L25" s="91">
        <f>ROUND((SUM(L10:L24))/1,2)</f>
        <v>0</v>
      </c>
      <c r="M25" s="91">
        <f>ROUND((SUM(M10:M24))/1,2)</f>
        <v>0</v>
      </c>
      <c r="N25" s="91"/>
      <c r="O25" s="91"/>
      <c r="P25" s="109">
        <f>ROUND((SUM(P10:P24))/1,2)</f>
        <v>0.03</v>
      </c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>
      <c r="A26" s="81"/>
      <c r="B26" s="81"/>
      <c r="C26" s="81"/>
      <c r="D26" s="81"/>
      <c r="E26" s="81"/>
      <c r="F26" s="110"/>
      <c r="G26" s="97"/>
      <c r="H26" s="97"/>
      <c r="I26" s="97"/>
      <c r="J26" s="81"/>
      <c r="K26" s="81"/>
      <c r="L26" s="81"/>
      <c r="M26" s="81"/>
      <c r="N26" s="81"/>
      <c r="O26" s="81"/>
      <c r="P26" s="81"/>
    </row>
    <row r="27" spans="1:26">
      <c r="A27" s="91"/>
      <c r="B27" s="91"/>
      <c r="C27" s="91"/>
      <c r="D27" s="91" t="s">
        <v>55</v>
      </c>
      <c r="E27" s="91"/>
      <c r="F27" s="103"/>
      <c r="G27" s="92"/>
      <c r="H27" s="92"/>
      <c r="I27" s="92"/>
      <c r="J27" s="91"/>
      <c r="K27" s="91"/>
      <c r="L27" s="91"/>
      <c r="M27" s="91"/>
      <c r="N27" s="91"/>
      <c r="O27" s="91"/>
      <c r="P27" s="91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5" customHeight="1">
      <c r="A28" s="104">
        <v>140</v>
      </c>
      <c r="B28" s="104" t="s">
        <v>91</v>
      </c>
      <c r="C28" s="105">
        <v>451573111</v>
      </c>
      <c r="D28" s="104" t="s">
        <v>92</v>
      </c>
      <c r="E28" s="104" t="s">
        <v>73</v>
      </c>
      <c r="F28" s="106">
        <v>1.98</v>
      </c>
      <c r="G28" s="107"/>
      <c r="H28" s="107"/>
      <c r="I28" s="107">
        <f>ROUND(F28*(G28+H28),2)</f>
        <v>0</v>
      </c>
      <c r="J28" s="104">
        <f>ROUND(F28*(N28),2)</f>
        <v>60.15</v>
      </c>
      <c r="K28" s="81">
        <f>ROUND(F28*(O28),2)</f>
        <v>0</v>
      </c>
      <c r="L28" s="81">
        <f>ROUND(F28*(G28+H28),2)</f>
        <v>0</v>
      </c>
      <c r="M28" s="81"/>
      <c r="N28" s="81">
        <v>30.38</v>
      </c>
      <c r="O28" s="81"/>
      <c r="P28" s="103">
        <f>ROUND(F28*(R28),3)</f>
        <v>3.7440000000000002</v>
      </c>
      <c r="Q28" s="108"/>
      <c r="R28" s="108">
        <v>1.8907700000000001</v>
      </c>
      <c r="Z28">
        <v>0</v>
      </c>
    </row>
    <row r="29" spans="1:26" ht="25" customHeight="1">
      <c r="A29" s="104">
        <v>141</v>
      </c>
      <c r="B29" s="104" t="s">
        <v>93</v>
      </c>
      <c r="C29" s="105">
        <v>583371970</v>
      </c>
      <c r="D29" s="104" t="s">
        <v>94</v>
      </c>
      <c r="E29" s="104" t="s">
        <v>95</v>
      </c>
      <c r="F29" s="106">
        <v>1.98</v>
      </c>
      <c r="G29" s="107"/>
      <c r="H29" s="107"/>
      <c r="I29" s="107">
        <f>ROUND(F29*(G29+H29),2)</f>
        <v>0</v>
      </c>
      <c r="J29" s="104">
        <f>ROUND(F29*(N29),2)</f>
        <v>99</v>
      </c>
      <c r="K29" s="81">
        <f>ROUND(F29*(O29),2)</f>
        <v>0</v>
      </c>
      <c r="L29" s="81"/>
      <c r="M29" s="81">
        <f>ROUND(F29*(G29+H29),2)</f>
        <v>0</v>
      </c>
      <c r="N29" s="81">
        <v>50</v>
      </c>
      <c r="O29" s="81"/>
      <c r="P29" s="103">
        <f>ROUND(F29*(R29),3)</f>
        <v>0.59399999999999997</v>
      </c>
      <c r="Q29" s="108"/>
      <c r="R29" s="108">
        <v>0.3</v>
      </c>
      <c r="Z29">
        <v>0</v>
      </c>
    </row>
    <row r="30" spans="1:26" ht="25" customHeight="1">
      <c r="A30" s="104">
        <v>142</v>
      </c>
      <c r="B30" s="104" t="s">
        <v>96</v>
      </c>
      <c r="C30" s="105">
        <v>583311370</v>
      </c>
      <c r="D30" s="104" t="s">
        <v>97</v>
      </c>
      <c r="E30" s="104" t="s">
        <v>73</v>
      </c>
      <c r="F30" s="106">
        <v>4.62</v>
      </c>
      <c r="G30" s="107"/>
      <c r="H30" s="107"/>
      <c r="I30" s="107">
        <f>ROUND(F30*(G30+H30),2)</f>
        <v>0</v>
      </c>
      <c r="J30" s="104">
        <f>ROUND(F30*(N30),2)</f>
        <v>56.64</v>
      </c>
      <c r="K30" s="81">
        <f>ROUND(F30*(O30),2)</f>
        <v>0</v>
      </c>
      <c r="L30" s="81"/>
      <c r="M30" s="81">
        <f>ROUND(F30*(G30+H30),2)</f>
        <v>0</v>
      </c>
      <c r="N30" s="81">
        <v>12.26</v>
      </c>
      <c r="O30" s="81"/>
      <c r="P30" s="103">
        <f>ROUND(F30*(R30),3)</f>
        <v>7.7149999999999999</v>
      </c>
      <c r="Q30" s="108"/>
      <c r="R30" s="108">
        <v>1.67</v>
      </c>
      <c r="Z30">
        <v>0</v>
      </c>
    </row>
    <row r="31" spans="1:26">
      <c r="A31" s="91"/>
      <c r="B31" s="91"/>
      <c r="C31" s="91"/>
      <c r="D31" s="91" t="s">
        <v>55</v>
      </c>
      <c r="E31" s="91"/>
      <c r="F31" s="103"/>
      <c r="G31" s="95">
        <f>ROUND((SUM(L27:L30))/1,2)</f>
        <v>0</v>
      </c>
      <c r="H31" s="95">
        <f>ROUND((SUM(M27:M30))/1,2)</f>
        <v>0</v>
      </c>
      <c r="I31" s="95">
        <f>ROUND((SUM(I27:I30))/1,2)</f>
        <v>0</v>
      </c>
      <c r="J31" s="91"/>
      <c r="K31" s="91"/>
      <c r="L31" s="91">
        <f>ROUND((SUM(L27:L30))/1,2)</f>
        <v>0</v>
      </c>
      <c r="M31" s="91">
        <f>ROUND((SUM(M27:M30))/1,2)</f>
        <v>0</v>
      </c>
      <c r="N31" s="91"/>
      <c r="O31" s="91"/>
      <c r="P31" s="109">
        <f>ROUND((SUM(P27:P30))/1,2)</f>
        <v>12.05</v>
      </c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>
      <c r="A32" s="81"/>
      <c r="B32" s="81"/>
      <c r="C32" s="81"/>
      <c r="D32" s="81"/>
      <c r="E32" s="81"/>
      <c r="F32" s="110"/>
      <c r="G32" s="97"/>
      <c r="H32" s="97"/>
      <c r="I32" s="97"/>
      <c r="J32" s="81"/>
      <c r="K32" s="81"/>
      <c r="L32" s="81"/>
      <c r="M32" s="81"/>
      <c r="N32" s="81"/>
      <c r="O32" s="81"/>
      <c r="P32" s="81"/>
    </row>
    <row r="33" spans="1:26">
      <c r="A33" s="91"/>
      <c r="B33" s="91"/>
      <c r="C33" s="91"/>
      <c r="D33" s="91" t="s">
        <v>56</v>
      </c>
      <c r="E33" s="91"/>
      <c r="F33" s="103"/>
      <c r="G33" s="92"/>
      <c r="H33" s="92"/>
      <c r="I33" s="92"/>
      <c r="J33" s="91"/>
      <c r="K33" s="91"/>
      <c r="L33" s="91"/>
      <c r="M33" s="91"/>
      <c r="N33" s="91"/>
      <c r="O33" s="91"/>
      <c r="P33" s="91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5" customHeight="1">
      <c r="A34" s="104">
        <v>143</v>
      </c>
      <c r="B34" s="104" t="s">
        <v>98</v>
      </c>
      <c r="C34" s="105">
        <v>565191111</v>
      </c>
      <c r="D34" s="104" t="s">
        <v>99</v>
      </c>
      <c r="E34" s="104" t="s">
        <v>77</v>
      </c>
      <c r="F34" s="106">
        <v>3.3</v>
      </c>
      <c r="G34" s="107"/>
      <c r="H34" s="107"/>
      <c r="I34" s="107">
        <f>ROUND(F34*(G34+H34),2)</f>
        <v>0</v>
      </c>
      <c r="J34" s="104">
        <f>ROUND(F34*(N34),2)</f>
        <v>97.42</v>
      </c>
      <c r="K34" s="81">
        <f>ROUND(F34*(O34),2)</f>
        <v>0</v>
      </c>
      <c r="L34" s="81">
        <f>ROUND(F34*(G34+H34),2)</f>
        <v>0</v>
      </c>
      <c r="M34" s="81"/>
      <c r="N34" s="81">
        <v>29.52</v>
      </c>
      <c r="O34" s="81"/>
      <c r="P34" s="103">
        <f>ROUND(F34*(R34),3)</f>
        <v>1.7410000000000001</v>
      </c>
      <c r="Q34" s="108"/>
      <c r="R34" s="108">
        <v>0.52749999999999997</v>
      </c>
      <c r="Z34">
        <v>0</v>
      </c>
    </row>
    <row r="35" spans="1:26" ht="25" customHeight="1">
      <c r="A35" s="104">
        <v>144</v>
      </c>
      <c r="B35" s="104" t="s">
        <v>98</v>
      </c>
      <c r="C35" s="105">
        <v>567121115</v>
      </c>
      <c r="D35" s="104" t="s">
        <v>100</v>
      </c>
      <c r="E35" s="104" t="s">
        <v>101</v>
      </c>
      <c r="F35" s="106">
        <v>3.3</v>
      </c>
      <c r="G35" s="107"/>
      <c r="H35" s="107"/>
      <c r="I35" s="107">
        <f>ROUND(F35*(G35+H35),2)</f>
        <v>0</v>
      </c>
      <c r="J35" s="104">
        <f>ROUND(F35*(N35),2)</f>
        <v>49.8</v>
      </c>
      <c r="K35" s="81">
        <f>ROUND(F35*(O35),2)</f>
        <v>0</v>
      </c>
      <c r="L35" s="81">
        <f>ROUND(F35*(G35+H35),2)</f>
        <v>0</v>
      </c>
      <c r="M35" s="81"/>
      <c r="N35" s="81">
        <v>15.09</v>
      </c>
      <c r="O35" s="81"/>
      <c r="P35" s="103">
        <f>ROUND(F35*(R35),3)</f>
        <v>1.1319999999999999</v>
      </c>
      <c r="Q35" s="108"/>
      <c r="R35" s="108">
        <v>0.34300000000000003</v>
      </c>
      <c r="Z35">
        <v>0</v>
      </c>
    </row>
    <row r="36" spans="1:26">
      <c r="A36" s="81"/>
      <c r="B36" s="81"/>
      <c r="C36" s="81"/>
      <c r="D36" s="81"/>
      <c r="E36" s="81"/>
      <c r="F36" s="110"/>
      <c r="G36" s="97"/>
      <c r="H36" s="97"/>
      <c r="I36" s="97"/>
      <c r="J36" s="81"/>
      <c r="K36" s="81"/>
      <c r="L36" s="81"/>
      <c r="M36" s="81"/>
      <c r="N36" s="81"/>
      <c r="O36" s="81"/>
      <c r="P36" s="81"/>
    </row>
    <row r="37" spans="1:26">
      <c r="A37" s="91"/>
      <c r="B37" s="91"/>
      <c r="C37" s="91"/>
      <c r="D37" s="91" t="s">
        <v>56</v>
      </c>
      <c r="E37" s="91"/>
      <c r="F37" s="103"/>
      <c r="G37" s="95">
        <f>ROUND((SUM(L33:L36))/1,2)</f>
        <v>0</v>
      </c>
      <c r="H37" s="95">
        <f>ROUND((SUM(M33:M36))/1,2)</f>
        <v>0</v>
      </c>
      <c r="I37" s="95">
        <f>ROUND((SUM(I33:I36))/1,2)</f>
        <v>0</v>
      </c>
      <c r="J37" s="91"/>
      <c r="K37" s="91"/>
      <c r="L37" s="91">
        <f>ROUND((SUM(L33:L36))/1,2)</f>
        <v>0</v>
      </c>
      <c r="M37" s="91">
        <f>ROUND((SUM(M33:M36))/1,2)</f>
        <v>0</v>
      </c>
      <c r="N37" s="91"/>
      <c r="O37" s="91"/>
      <c r="P37" s="109">
        <f>ROUND((SUM(P33:P36))/1,2)</f>
        <v>2.87</v>
      </c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>
      <c r="A38" s="81"/>
      <c r="B38" s="81"/>
      <c r="C38" s="81"/>
      <c r="D38" s="81"/>
      <c r="E38" s="81"/>
      <c r="F38" s="110"/>
      <c r="G38" s="97"/>
      <c r="H38" s="97"/>
      <c r="I38" s="97"/>
      <c r="J38" s="81"/>
      <c r="K38" s="81"/>
      <c r="L38" s="81"/>
      <c r="M38" s="81"/>
      <c r="N38" s="81"/>
      <c r="O38" s="81"/>
      <c r="P38" s="81"/>
    </row>
    <row r="39" spans="1:26">
      <c r="A39" s="91"/>
      <c r="B39" s="91"/>
      <c r="C39" s="91"/>
      <c r="D39" s="91" t="s">
        <v>57</v>
      </c>
      <c r="E39" s="91"/>
      <c r="F39" s="103"/>
      <c r="G39" s="92"/>
      <c r="H39" s="92"/>
      <c r="I39" s="92"/>
      <c r="J39" s="91"/>
      <c r="K39" s="91"/>
      <c r="L39" s="91"/>
      <c r="M39" s="91"/>
      <c r="N39" s="91"/>
      <c r="O39" s="91"/>
      <c r="P39" s="91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5" customHeight="1">
      <c r="A40" s="104">
        <v>145</v>
      </c>
      <c r="B40" s="104" t="s">
        <v>91</v>
      </c>
      <c r="C40" s="105">
        <v>871383121</v>
      </c>
      <c r="D40" s="104" t="s">
        <v>102</v>
      </c>
      <c r="E40" s="104" t="s">
        <v>103</v>
      </c>
      <c r="F40" s="106">
        <v>12</v>
      </c>
      <c r="G40" s="107"/>
      <c r="H40" s="107"/>
      <c r="I40" s="107">
        <f t="shared" ref="I40:I47" si="5">ROUND(F40*(G40+H40),2)</f>
        <v>0</v>
      </c>
      <c r="J40" s="104">
        <f t="shared" ref="J40:J47" si="6">ROUND(F40*(N40),2)</f>
        <v>18.36</v>
      </c>
      <c r="K40" s="81">
        <f t="shared" ref="K40:K47" si="7">ROUND(F40*(O40),2)</f>
        <v>0</v>
      </c>
      <c r="L40" s="81">
        <f>ROUND(F40*(G40+H40),2)</f>
        <v>0</v>
      </c>
      <c r="M40" s="81"/>
      <c r="N40" s="81">
        <v>1.53</v>
      </c>
      <c r="O40" s="81"/>
      <c r="P40" s="103">
        <f t="shared" ref="P40:P47" si="8">ROUND(F40*(R40),3)</f>
        <v>0</v>
      </c>
      <c r="Q40" s="108"/>
      <c r="R40" s="108">
        <v>1.0000000000000001E-5</v>
      </c>
      <c r="Z40">
        <v>0</v>
      </c>
    </row>
    <row r="41" spans="1:26" ht="25" customHeight="1">
      <c r="A41" s="104">
        <v>146</v>
      </c>
      <c r="B41" s="104" t="s">
        <v>91</v>
      </c>
      <c r="C41" s="105">
        <v>899102111</v>
      </c>
      <c r="D41" s="104" t="s">
        <v>104</v>
      </c>
      <c r="E41" s="104" t="s">
        <v>105</v>
      </c>
      <c r="F41" s="106">
        <v>1</v>
      </c>
      <c r="G41" s="107"/>
      <c r="H41" s="107"/>
      <c r="I41" s="107">
        <f t="shared" si="5"/>
        <v>0</v>
      </c>
      <c r="J41" s="104">
        <f t="shared" si="6"/>
        <v>17.059999999999999</v>
      </c>
      <c r="K41" s="81">
        <f t="shared" si="7"/>
        <v>0</v>
      </c>
      <c r="L41" s="81">
        <f>ROUND(F41*(G41+H41),2)</f>
        <v>0</v>
      </c>
      <c r="M41" s="81"/>
      <c r="N41" s="81">
        <v>17.059999999999999</v>
      </c>
      <c r="O41" s="81"/>
      <c r="P41" s="103">
        <f t="shared" si="8"/>
        <v>7.0000000000000001E-3</v>
      </c>
      <c r="Q41" s="108"/>
      <c r="R41" s="108">
        <v>7.0200000000000002E-3</v>
      </c>
      <c r="Z41">
        <v>0</v>
      </c>
    </row>
    <row r="42" spans="1:26" ht="25" customHeight="1">
      <c r="A42" s="104">
        <v>147</v>
      </c>
      <c r="B42" s="104" t="s">
        <v>106</v>
      </c>
      <c r="C42" s="105">
        <v>892311000</v>
      </c>
      <c r="D42" s="104" t="s">
        <v>107</v>
      </c>
      <c r="E42" s="104" t="s">
        <v>103</v>
      </c>
      <c r="F42" s="106">
        <v>12</v>
      </c>
      <c r="G42" s="107"/>
      <c r="H42" s="107"/>
      <c r="I42" s="107">
        <f t="shared" si="5"/>
        <v>0</v>
      </c>
      <c r="J42" s="104">
        <f t="shared" si="6"/>
        <v>16.32</v>
      </c>
      <c r="K42" s="81">
        <f t="shared" si="7"/>
        <v>0</v>
      </c>
      <c r="L42" s="81">
        <f>ROUND(F42*(G42+H42),2)</f>
        <v>0</v>
      </c>
      <c r="M42" s="81"/>
      <c r="N42" s="81">
        <v>1.36</v>
      </c>
      <c r="O42" s="81"/>
      <c r="P42" s="103">
        <f t="shared" si="8"/>
        <v>0</v>
      </c>
      <c r="Q42" s="108"/>
      <c r="R42" s="108">
        <v>0</v>
      </c>
      <c r="Z42">
        <v>0</v>
      </c>
    </row>
    <row r="43" spans="1:26" ht="25" customHeight="1">
      <c r="A43" s="104">
        <v>148</v>
      </c>
      <c r="B43" s="104" t="s">
        <v>106</v>
      </c>
      <c r="C43" s="105">
        <v>894411111</v>
      </c>
      <c r="D43" s="104" t="s">
        <v>108</v>
      </c>
      <c r="E43" s="104" t="s">
        <v>105</v>
      </c>
      <c r="F43" s="106">
        <v>1</v>
      </c>
      <c r="G43" s="107"/>
      <c r="H43" s="107"/>
      <c r="I43" s="107">
        <f t="shared" si="5"/>
        <v>0</v>
      </c>
      <c r="J43" s="104">
        <f t="shared" si="6"/>
        <v>281.25</v>
      </c>
      <c r="K43" s="81">
        <f t="shared" si="7"/>
        <v>0</v>
      </c>
      <c r="L43" s="81">
        <f>ROUND(F43*(G43+H43),2)</f>
        <v>0</v>
      </c>
      <c r="M43" s="81"/>
      <c r="N43" s="81">
        <v>281.25</v>
      </c>
      <c r="O43" s="81"/>
      <c r="P43" s="103">
        <f t="shared" si="8"/>
        <v>1.9359999999999999</v>
      </c>
      <c r="Q43" s="108"/>
      <c r="R43" s="108">
        <v>1.93624</v>
      </c>
      <c r="Z43">
        <v>0</v>
      </c>
    </row>
    <row r="44" spans="1:26" ht="25" customHeight="1">
      <c r="A44" s="104">
        <v>149</v>
      </c>
      <c r="B44" s="104" t="s">
        <v>106</v>
      </c>
      <c r="C44" s="105">
        <v>894421111</v>
      </c>
      <c r="D44" s="104" t="s">
        <v>109</v>
      </c>
      <c r="E44" s="104" t="s">
        <v>110</v>
      </c>
      <c r="F44" s="106">
        <v>1</v>
      </c>
      <c r="G44" s="107"/>
      <c r="H44" s="107"/>
      <c r="I44" s="107">
        <f t="shared" si="5"/>
        <v>0</v>
      </c>
      <c r="J44" s="104">
        <f t="shared" si="6"/>
        <v>35.19</v>
      </c>
      <c r="K44" s="81">
        <f t="shared" si="7"/>
        <v>0</v>
      </c>
      <c r="L44" s="81">
        <f>ROUND(F44*(G44+H44),2)</f>
        <v>0</v>
      </c>
      <c r="M44" s="81"/>
      <c r="N44" s="81">
        <v>35.19</v>
      </c>
      <c r="O44" s="81"/>
      <c r="P44" s="103">
        <f t="shared" si="8"/>
        <v>3.0000000000000001E-3</v>
      </c>
      <c r="Q44" s="108"/>
      <c r="R44" s="108">
        <v>3.3E-3</v>
      </c>
      <c r="Z44">
        <v>0</v>
      </c>
    </row>
    <row r="45" spans="1:26" ht="25" customHeight="1">
      <c r="A45" s="104">
        <v>150</v>
      </c>
      <c r="B45" s="104" t="s">
        <v>93</v>
      </c>
      <c r="C45" s="105" t="s">
        <v>111</v>
      </c>
      <c r="D45" s="104" t="s">
        <v>112</v>
      </c>
      <c r="E45" s="104" t="s">
        <v>110</v>
      </c>
      <c r="F45" s="106">
        <v>1</v>
      </c>
      <c r="G45" s="107"/>
      <c r="H45" s="107"/>
      <c r="I45" s="107">
        <f t="shared" si="5"/>
        <v>0</v>
      </c>
      <c r="J45" s="104">
        <f t="shared" si="6"/>
        <v>320</v>
      </c>
      <c r="K45" s="81">
        <f t="shared" si="7"/>
        <v>0</v>
      </c>
      <c r="L45" s="81"/>
      <c r="M45" s="81">
        <f>ROUND(F45*(G45+H45),2)</f>
        <v>0</v>
      </c>
      <c r="N45" s="81">
        <v>320</v>
      </c>
      <c r="O45" s="81"/>
      <c r="P45" s="103">
        <f t="shared" si="8"/>
        <v>0.08</v>
      </c>
      <c r="Q45" s="108"/>
      <c r="R45" s="108">
        <v>0.08</v>
      </c>
      <c r="Z45">
        <v>0</v>
      </c>
    </row>
    <row r="46" spans="1:26" ht="25" customHeight="1">
      <c r="A46" s="104">
        <v>151</v>
      </c>
      <c r="B46" s="104" t="s">
        <v>93</v>
      </c>
      <c r="C46" s="105" t="s">
        <v>113</v>
      </c>
      <c r="D46" s="104" t="s">
        <v>114</v>
      </c>
      <c r="E46" s="104" t="s">
        <v>110</v>
      </c>
      <c r="F46" s="106">
        <v>1</v>
      </c>
      <c r="G46" s="107"/>
      <c r="H46" s="107"/>
      <c r="I46" s="107">
        <f t="shared" si="5"/>
        <v>0</v>
      </c>
      <c r="J46" s="104">
        <f t="shared" si="6"/>
        <v>83.65</v>
      </c>
      <c r="K46" s="81">
        <f t="shared" si="7"/>
        <v>0</v>
      </c>
      <c r="L46" s="81"/>
      <c r="M46" s="81">
        <f>ROUND(F46*(G46+H46),2)</f>
        <v>0</v>
      </c>
      <c r="N46" s="81">
        <v>83.65</v>
      </c>
      <c r="O46" s="81"/>
      <c r="P46" s="103">
        <f t="shared" si="8"/>
        <v>0.2</v>
      </c>
      <c r="Q46" s="108"/>
      <c r="R46" s="108">
        <v>0.2</v>
      </c>
      <c r="Z46">
        <v>0</v>
      </c>
    </row>
    <row r="47" spans="1:26" ht="25" customHeight="1">
      <c r="A47" s="104">
        <v>152</v>
      </c>
      <c r="B47" s="104" t="s">
        <v>93</v>
      </c>
      <c r="C47" s="105" t="s">
        <v>115</v>
      </c>
      <c r="D47" s="104" t="s">
        <v>116</v>
      </c>
      <c r="E47" s="104" t="s">
        <v>117</v>
      </c>
      <c r="F47" s="106">
        <v>12</v>
      </c>
      <c r="G47" s="107"/>
      <c r="H47" s="107"/>
      <c r="I47" s="107">
        <f t="shared" si="5"/>
        <v>0</v>
      </c>
      <c r="J47" s="104">
        <f t="shared" si="6"/>
        <v>283.56</v>
      </c>
      <c r="K47" s="81">
        <f t="shared" si="7"/>
        <v>0</v>
      </c>
      <c r="L47" s="81"/>
      <c r="M47" s="81">
        <f>ROUND(F47*(G47+H47),2)</f>
        <v>0</v>
      </c>
      <c r="N47" s="81">
        <v>23.63</v>
      </c>
      <c r="O47" s="81"/>
      <c r="P47" s="103">
        <f t="shared" si="8"/>
        <v>2.4</v>
      </c>
      <c r="Q47" s="108"/>
      <c r="R47" s="108">
        <v>0.2</v>
      </c>
      <c r="Z47">
        <v>0</v>
      </c>
    </row>
    <row r="48" spans="1:26">
      <c r="A48" s="91"/>
      <c r="B48" s="91"/>
      <c r="C48" s="91"/>
      <c r="D48" s="91" t="s">
        <v>57</v>
      </c>
      <c r="E48" s="91"/>
      <c r="F48" s="103"/>
      <c r="G48" s="95">
        <f>ROUND((SUM(L39:L47))/1,2)</f>
        <v>0</v>
      </c>
      <c r="H48" s="95">
        <f>ROUND((SUM(M39:M47))/1,2)</f>
        <v>0</v>
      </c>
      <c r="I48" s="95">
        <f>ROUND((SUM(I39:I47))/1,2)</f>
        <v>0</v>
      </c>
      <c r="J48" s="91"/>
      <c r="K48" s="91"/>
      <c r="L48" s="91">
        <f>ROUND((SUM(L39:L47))/1,2)</f>
        <v>0</v>
      </c>
      <c r="M48" s="91">
        <f>ROUND((SUM(M39:M47))/1,2)</f>
        <v>0</v>
      </c>
      <c r="N48" s="91"/>
      <c r="O48" s="91"/>
      <c r="P48" s="109">
        <f>ROUND((SUM(P39:P47))/1,2)</f>
        <v>4.63</v>
      </c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>
      <c r="A49" s="81"/>
      <c r="B49" s="81"/>
      <c r="C49" s="81"/>
      <c r="D49" s="81"/>
      <c r="E49" s="81"/>
      <c r="F49" s="110"/>
      <c r="G49" s="97"/>
      <c r="H49" s="97"/>
      <c r="I49" s="97"/>
      <c r="J49" s="81"/>
      <c r="K49" s="81"/>
      <c r="L49" s="81"/>
      <c r="M49" s="81"/>
      <c r="N49" s="81"/>
      <c r="O49" s="81"/>
      <c r="P49" s="81"/>
    </row>
    <row r="50" spans="1:26">
      <c r="A50" s="91"/>
      <c r="B50" s="91"/>
      <c r="C50" s="91"/>
      <c r="D50" s="91" t="s">
        <v>58</v>
      </c>
      <c r="E50" s="91"/>
      <c r="F50" s="103"/>
      <c r="G50" s="92"/>
      <c r="H50" s="92"/>
      <c r="I50" s="92"/>
      <c r="J50" s="91"/>
      <c r="K50" s="91"/>
      <c r="L50" s="91"/>
      <c r="M50" s="91"/>
      <c r="N50" s="91"/>
      <c r="O50" s="91"/>
      <c r="P50" s="91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5" customHeight="1">
      <c r="A51" s="104">
        <v>153</v>
      </c>
      <c r="B51" s="104" t="s">
        <v>118</v>
      </c>
      <c r="C51" s="105">
        <v>919731112</v>
      </c>
      <c r="D51" s="104" t="s">
        <v>119</v>
      </c>
      <c r="E51" s="104" t="s">
        <v>120</v>
      </c>
      <c r="F51" s="106">
        <v>6</v>
      </c>
      <c r="G51" s="107"/>
      <c r="H51" s="107"/>
      <c r="I51" s="107">
        <f>ROUND(F51*(G51+H51),2)</f>
        <v>0</v>
      </c>
      <c r="J51" s="104">
        <f>ROUND(F51*(N51),2)</f>
        <v>32.64</v>
      </c>
      <c r="K51" s="81">
        <f>ROUND(F51*(O51),2)</f>
        <v>0</v>
      </c>
      <c r="L51" s="81">
        <f>ROUND(F51*(G51+H51),2)</f>
        <v>0</v>
      </c>
      <c r="M51" s="81"/>
      <c r="N51" s="81">
        <v>5.44</v>
      </c>
      <c r="O51" s="81"/>
      <c r="P51" s="103">
        <f>ROUND(F51*(R51),3)</f>
        <v>0</v>
      </c>
      <c r="Q51" s="108"/>
      <c r="R51" s="108">
        <v>0</v>
      </c>
      <c r="Z51">
        <v>0</v>
      </c>
    </row>
    <row r="52" spans="1:26" ht="25" customHeight="1">
      <c r="A52" s="104">
        <v>154</v>
      </c>
      <c r="B52" s="104" t="s">
        <v>118</v>
      </c>
      <c r="C52" s="105">
        <v>919731121</v>
      </c>
      <c r="D52" s="104" t="s">
        <v>121</v>
      </c>
      <c r="E52" s="104" t="s">
        <v>120</v>
      </c>
      <c r="F52" s="106">
        <v>6</v>
      </c>
      <c r="G52" s="107"/>
      <c r="H52" s="107"/>
      <c r="I52" s="107">
        <f>ROUND(F52*(G52+H52),2)</f>
        <v>0</v>
      </c>
      <c r="J52" s="104">
        <f>ROUND(F52*(N52),2)</f>
        <v>6.06</v>
      </c>
      <c r="K52" s="81">
        <f>ROUND(F52*(O52),2)</f>
        <v>0</v>
      </c>
      <c r="L52" s="81">
        <f>ROUND(F52*(G52+H52),2)</f>
        <v>0</v>
      </c>
      <c r="M52" s="81"/>
      <c r="N52" s="81">
        <v>1.01</v>
      </c>
      <c r="O52" s="81"/>
      <c r="P52" s="103">
        <f>ROUND(F52*(R52),3)</f>
        <v>0</v>
      </c>
      <c r="Q52" s="108"/>
      <c r="R52" s="108">
        <v>0</v>
      </c>
      <c r="Z52">
        <v>0</v>
      </c>
    </row>
    <row r="53" spans="1:26">
      <c r="A53" s="91"/>
      <c r="B53" s="91"/>
      <c r="C53" s="91"/>
      <c r="D53" s="91" t="s">
        <v>58</v>
      </c>
      <c r="E53" s="91"/>
      <c r="F53" s="103"/>
      <c r="G53" s="95">
        <f>ROUND((SUM(L50:L52))/1,2)</f>
        <v>0</v>
      </c>
      <c r="H53" s="95">
        <f>ROUND((SUM(M50:M52))/1,2)</f>
        <v>0</v>
      </c>
      <c r="I53" s="95">
        <f>ROUND((SUM(I50:I52))/1,2)</f>
        <v>0</v>
      </c>
      <c r="J53" s="91"/>
      <c r="K53" s="91"/>
      <c r="L53" s="91">
        <f>ROUND((SUM(L50:L52))/1,2)</f>
        <v>0</v>
      </c>
      <c r="M53" s="91">
        <f>ROUND((SUM(M50:M52))/1,2)</f>
        <v>0</v>
      </c>
      <c r="N53" s="91"/>
      <c r="O53" s="91"/>
      <c r="P53" s="109">
        <f>ROUND((SUM(P50:P52))/1,2)</f>
        <v>0</v>
      </c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>
      <c r="A54" s="81"/>
      <c r="B54" s="81"/>
      <c r="C54" s="81"/>
      <c r="D54" s="81"/>
      <c r="E54" s="81"/>
      <c r="F54" s="110"/>
      <c r="G54" s="97"/>
      <c r="H54" s="97"/>
      <c r="I54" s="97"/>
      <c r="J54" s="81"/>
      <c r="K54" s="81"/>
      <c r="L54" s="81"/>
      <c r="M54" s="81"/>
      <c r="N54" s="81"/>
      <c r="O54" s="81"/>
      <c r="P54" s="81"/>
    </row>
    <row r="55" spans="1:26">
      <c r="A55" s="91"/>
      <c r="B55" s="91"/>
      <c r="C55" s="91"/>
      <c r="D55" s="91" t="s">
        <v>59</v>
      </c>
      <c r="E55" s="91"/>
      <c r="F55" s="103"/>
      <c r="G55" s="92"/>
      <c r="H55" s="92"/>
      <c r="I55" s="92"/>
      <c r="J55" s="91"/>
      <c r="K55" s="91"/>
      <c r="L55" s="91"/>
      <c r="M55" s="91"/>
      <c r="N55" s="91"/>
      <c r="O55" s="91"/>
      <c r="P55" s="91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25" customHeight="1">
      <c r="A56" s="104">
        <v>155</v>
      </c>
      <c r="B56" s="104" t="s">
        <v>93</v>
      </c>
      <c r="C56" s="105" t="s">
        <v>122</v>
      </c>
      <c r="D56" s="104" t="s">
        <v>123</v>
      </c>
      <c r="E56" s="104" t="s">
        <v>110</v>
      </c>
      <c r="F56" s="106">
        <v>1</v>
      </c>
      <c r="G56" s="107"/>
      <c r="H56" s="107"/>
      <c r="I56" s="107">
        <f>ROUND(F56*(G56+H56),2)</f>
        <v>0</v>
      </c>
      <c r="J56" s="104">
        <f>ROUND(F56*(N56),2)</f>
        <v>31.53</v>
      </c>
      <c r="K56" s="81">
        <f>ROUND(F56*(O56),2)</f>
        <v>0</v>
      </c>
      <c r="L56" s="81"/>
      <c r="M56" s="81">
        <f>ROUND(F56*(G56+H56),2)</f>
        <v>0</v>
      </c>
      <c r="N56" s="81">
        <v>31.53</v>
      </c>
      <c r="O56" s="81"/>
      <c r="P56" s="103">
        <f>ROUND(F56*(R56),3)</f>
        <v>0.1</v>
      </c>
      <c r="Q56" s="108"/>
      <c r="R56" s="108">
        <v>0.1</v>
      </c>
      <c r="Z56">
        <v>0</v>
      </c>
    </row>
    <row r="57" spans="1:26">
      <c r="A57" s="91"/>
      <c r="B57" s="91"/>
      <c r="C57" s="91"/>
      <c r="D57" s="91" t="s">
        <v>59</v>
      </c>
      <c r="E57" s="91"/>
      <c r="F57" s="103"/>
      <c r="G57" s="95">
        <f>ROUND((SUM(L55:L56))/1,2)</f>
        <v>0</v>
      </c>
      <c r="H57" s="95">
        <f>ROUND((SUM(M55:M56))/1,2)</f>
        <v>0</v>
      </c>
      <c r="I57" s="95">
        <f>ROUND((SUM(I55:I56))/1,2)</f>
        <v>0</v>
      </c>
      <c r="J57" s="91"/>
      <c r="K57" s="91"/>
      <c r="L57" s="91">
        <f>ROUND((SUM(L55:L56))/1,2)</f>
        <v>0</v>
      </c>
      <c r="M57" s="91">
        <f>ROUND((SUM(M55:M56))/1,2)</f>
        <v>0</v>
      </c>
      <c r="N57" s="91"/>
      <c r="O57" s="91"/>
      <c r="P57" s="109">
        <f>ROUND((SUM(P55:P56))/1,2)</f>
        <v>0.1</v>
      </c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>
      <c r="A58" s="81"/>
      <c r="B58" s="81"/>
      <c r="C58" s="81"/>
      <c r="D58" s="81"/>
      <c r="E58" s="81"/>
      <c r="F58" s="110"/>
      <c r="G58" s="97"/>
      <c r="H58" s="97"/>
      <c r="I58" s="97"/>
      <c r="J58" s="81"/>
      <c r="K58" s="81"/>
      <c r="L58" s="81"/>
      <c r="M58" s="81"/>
      <c r="N58" s="81"/>
      <c r="O58" s="81"/>
      <c r="P58" s="81"/>
    </row>
    <row r="59" spans="1:26">
      <c r="A59" s="91"/>
      <c r="B59" s="91"/>
      <c r="C59" s="91"/>
      <c r="D59" s="94" t="s">
        <v>53</v>
      </c>
      <c r="E59" s="91"/>
      <c r="F59" s="103"/>
      <c r="G59" s="95">
        <f>ROUND((SUM(L9:L58))/2,2)</f>
        <v>0</v>
      </c>
      <c r="H59" s="95">
        <f>ROUND((SUM(M9:M58))/2,2)</f>
        <v>0</v>
      </c>
      <c r="I59" s="95">
        <f>ROUND((SUM(I9:I58))/2,2)</f>
        <v>0</v>
      </c>
      <c r="J59" s="92"/>
      <c r="K59" s="91"/>
      <c r="L59" s="92">
        <f>ROUND((SUM(L9:L58))/2,2)</f>
        <v>0</v>
      </c>
      <c r="M59" s="92">
        <f>ROUND((SUM(M9:M58))/2,2)</f>
        <v>0</v>
      </c>
      <c r="N59" s="91"/>
      <c r="O59" s="91"/>
      <c r="P59" s="109">
        <f>ROUND((SUM(P9:P58))/2,2)</f>
        <v>19.68</v>
      </c>
    </row>
    <row r="60" spans="1:26">
      <c r="A60" s="81"/>
      <c r="B60" s="81"/>
      <c r="C60" s="81"/>
      <c r="D60" s="81"/>
      <c r="E60" s="81"/>
      <c r="F60" s="110"/>
      <c r="G60" s="97"/>
      <c r="H60" s="97"/>
      <c r="I60" s="97"/>
      <c r="J60" s="81"/>
      <c r="K60" s="81"/>
      <c r="L60" s="81"/>
      <c r="M60" s="81"/>
      <c r="N60" s="81"/>
      <c r="O60" s="81"/>
      <c r="P60" s="81"/>
    </row>
    <row r="61" spans="1:26">
      <c r="A61" s="91"/>
      <c r="B61" s="91"/>
      <c r="C61" s="91"/>
      <c r="D61" s="94" t="s">
        <v>60</v>
      </c>
      <c r="E61" s="91"/>
      <c r="F61" s="103"/>
      <c r="G61" s="92"/>
      <c r="H61" s="92"/>
      <c r="I61" s="92"/>
      <c r="J61" s="91"/>
      <c r="K61" s="91"/>
      <c r="L61" s="91"/>
      <c r="M61" s="91"/>
      <c r="N61" s="91"/>
      <c r="O61" s="91"/>
      <c r="P61" s="91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>
      <c r="A62" s="91"/>
      <c r="B62" s="91"/>
      <c r="C62" s="91"/>
      <c r="D62" s="91" t="s">
        <v>61</v>
      </c>
      <c r="E62" s="91"/>
      <c r="F62" s="103"/>
      <c r="G62" s="92"/>
      <c r="H62" s="92"/>
      <c r="I62" s="92"/>
      <c r="J62" s="91"/>
      <c r="K62" s="91"/>
      <c r="L62" s="91"/>
      <c r="M62" s="91"/>
      <c r="N62" s="91"/>
      <c r="O62" s="91"/>
      <c r="P62" s="91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5" customHeight="1">
      <c r="A63" s="104">
        <v>156</v>
      </c>
      <c r="B63" s="104" t="s">
        <v>124</v>
      </c>
      <c r="C63" s="105" t="s">
        <v>125</v>
      </c>
      <c r="D63" s="104" t="s">
        <v>126</v>
      </c>
      <c r="E63" s="104" t="s">
        <v>110</v>
      </c>
      <c r="F63" s="106">
        <v>1</v>
      </c>
      <c r="G63" s="107"/>
      <c r="H63" s="107"/>
      <c r="I63" s="107">
        <f>ROUND(F63*(G63+H63),2)</f>
        <v>0</v>
      </c>
      <c r="J63" s="104">
        <f>ROUND(F63*(N63),2)</f>
        <v>65.2</v>
      </c>
      <c r="K63" s="81">
        <f>ROUND(F63*(O63),2)</f>
        <v>0</v>
      </c>
      <c r="L63" s="81">
        <f>ROUND(F63*(G63+H63),2)</f>
        <v>0</v>
      </c>
      <c r="M63" s="81"/>
      <c r="N63" s="81">
        <v>65.2</v>
      </c>
      <c r="O63" s="81"/>
      <c r="P63" s="103">
        <f>ROUND(F63*(R63),3)</f>
        <v>0.01</v>
      </c>
      <c r="Q63" s="108"/>
      <c r="R63" s="108">
        <v>0.01</v>
      </c>
      <c r="Z63">
        <v>0</v>
      </c>
    </row>
    <row r="64" spans="1:26">
      <c r="A64" s="91"/>
      <c r="B64" s="91"/>
      <c r="C64" s="91"/>
      <c r="D64" s="91" t="s">
        <v>61</v>
      </c>
      <c r="E64" s="91"/>
      <c r="F64" s="103"/>
      <c r="G64" s="95">
        <f>ROUND((SUM(L62:L63))/1,2)</f>
        <v>0</v>
      </c>
      <c r="H64" s="95">
        <f>ROUND((SUM(M62:M63))/1,2)</f>
        <v>0</v>
      </c>
      <c r="I64" s="95">
        <f>ROUND((SUM(I62:I63))/1,2)</f>
        <v>0</v>
      </c>
      <c r="J64" s="91"/>
      <c r="K64" s="91"/>
      <c r="L64" s="91">
        <f>ROUND((SUM(L62:L63))/1,2)</f>
        <v>0</v>
      </c>
      <c r="M64" s="91">
        <f>ROUND((SUM(M62:M63))/1,2)</f>
        <v>0</v>
      </c>
      <c r="N64" s="91"/>
      <c r="O64" s="91"/>
      <c r="P64" s="109">
        <f>ROUND((SUM(P62:P63))/1,2)</f>
        <v>0.01</v>
      </c>
    </row>
    <row r="65" spans="1:26">
      <c r="A65" s="81"/>
      <c r="B65" s="81"/>
      <c r="C65" s="81"/>
      <c r="D65" s="81"/>
      <c r="E65" s="81"/>
      <c r="F65" s="110"/>
      <c r="G65" s="97"/>
      <c r="H65" s="97"/>
      <c r="I65" s="97"/>
      <c r="J65" s="81"/>
      <c r="K65" s="81"/>
      <c r="L65" s="81"/>
      <c r="M65" s="81"/>
      <c r="N65" s="81"/>
      <c r="O65" s="81"/>
      <c r="P65" s="81"/>
    </row>
    <row r="66" spans="1:26">
      <c r="A66" s="91"/>
      <c r="B66" s="91"/>
      <c r="C66" s="91"/>
      <c r="D66" s="94" t="s">
        <v>60</v>
      </c>
      <c r="E66" s="91"/>
      <c r="F66" s="103"/>
      <c r="G66" s="95">
        <f>ROUND((SUM(L61:L65))/2,2)</f>
        <v>0</v>
      </c>
      <c r="H66" s="95">
        <f>ROUND((SUM(M61:M65))/2,2)</f>
        <v>0</v>
      </c>
      <c r="I66" s="95">
        <f>ROUND((SUM(I61:I65))/2,2)</f>
        <v>0</v>
      </c>
      <c r="J66" s="91"/>
      <c r="K66" s="91"/>
      <c r="L66" s="91">
        <f>ROUND((SUM(L61:L65))/2,2)</f>
        <v>0</v>
      </c>
      <c r="M66" s="91">
        <f>ROUND((SUM(M61:M65))/2,2)</f>
        <v>0</v>
      </c>
      <c r="N66" s="91"/>
      <c r="O66" s="91"/>
      <c r="P66" s="109">
        <f>ROUND((SUM(P61:P65))/2,2)</f>
        <v>0.01</v>
      </c>
    </row>
    <row r="67" spans="1:26" ht="14">
      <c r="A67" s="111"/>
      <c r="B67" s="111"/>
      <c r="C67" s="111"/>
      <c r="D67" s="111"/>
      <c r="E67" s="111"/>
      <c r="F67" s="112" t="s">
        <v>62</v>
      </c>
      <c r="G67" s="113">
        <f>ROUND((SUM(L9:L66))/3,2)</f>
        <v>0</v>
      </c>
      <c r="H67" s="113">
        <f>ROUND((SUM(M9:M66))/3,2)</f>
        <v>0</v>
      </c>
      <c r="I67" s="113">
        <f>ROUND((SUM(I9:I66))/3,2)</f>
        <v>0</v>
      </c>
      <c r="J67" s="111"/>
      <c r="K67" s="111"/>
      <c r="L67" s="111">
        <f>ROUND((SUM(L9:L66))/3,2)</f>
        <v>0</v>
      </c>
      <c r="M67" s="111">
        <f>ROUND((SUM(M9:M66))/3,2)</f>
        <v>0</v>
      </c>
      <c r="N67" s="111"/>
      <c r="O67" s="111"/>
      <c r="P67" s="112">
        <f>ROUND((SUM(P9:P66))/3,2)</f>
        <v>19.690000000000001</v>
      </c>
      <c r="Z67" s="114">
        <f>(SUM(Z9:Z66))</f>
        <v>0</v>
      </c>
    </row>
  </sheetData>
  <sheetProtection selectLockedCells="1" selectUnlockedCells="1"/>
  <printOptions horizontalCentered="1" gridLines="1"/>
  <pageMargins left="0.74791666666666667" right="6.9444444444444441E-3" top="0.98402777777777772" bottom="0.98402777777777772" header="0.49236111111111114" footer="0.49236111111111114"/>
  <pageSetup paperSize="9" firstPageNumber="0" orientation="landscape" horizontalDpi="300" verticalDpi="300"/>
  <headerFooter alignWithMargins="0">
    <oddHeader>&amp;CRozpočet Svinia - budova DHZ / SO 03 Kanalizačná prípojka</oddHeader>
    <oddFooter xml:space="preserve">&amp;L&amp;7Spracované systémom Systematic®pyramida.wsn, tel.: 051 77 10 585&amp;RStrana &amp;P z &amp;N    </oddFooter>
  </headerFooter>
</worksheet>
</file>